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firstSheet="1" activeTab="1"/>
  </bookViews>
  <sheets>
    <sheet name="Fordeling av støtte" sheetId="1" r:id="rId1"/>
    <sheet name="Medlemsstatistikk" sheetId="2" r:id="rId2"/>
    <sheet name="Kurve" sheetId="3" r:id="rId3"/>
  </sheets>
  <definedNames>
    <definedName name="_xlnm.Print_Area" localSheetId="1">'Medlemsstatistikk'!$A$3:$O$46</definedName>
  </definedNames>
  <calcPr fullCalcOnLoad="1"/>
</workbook>
</file>

<file path=xl/sharedStrings.xml><?xml version="1.0" encoding="utf-8"?>
<sst xmlns="http://schemas.openxmlformats.org/spreadsheetml/2006/main" count="145" uniqueCount="128">
  <si>
    <t>1. Lambertseter KFUM</t>
  </si>
  <si>
    <t>1. T-Banen KFUM</t>
  </si>
  <si>
    <t>1. Veitvet KFUM</t>
  </si>
  <si>
    <t>1. Woxen KFUM</t>
  </si>
  <si>
    <t>1. Ytre Enebakk KFUM</t>
  </si>
  <si>
    <t>81. Oslo Frogner KFUM</t>
  </si>
  <si>
    <t>Gruppe</t>
  </si>
  <si>
    <t>Ledere</t>
  </si>
  <si>
    <t>Oslo KFUM Sanitet</t>
  </si>
  <si>
    <t>Sum</t>
  </si>
  <si>
    <t>Totalt 2002</t>
  </si>
  <si>
    <t>Voksne</t>
  </si>
  <si>
    <t>U. 26 år i Oslo</t>
  </si>
  <si>
    <t>For sent (mnd)</t>
  </si>
  <si>
    <t>Fratrekk (%)</t>
  </si>
  <si>
    <t>Utbetalt</t>
  </si>
  <si>
    <t>Frist for innsending:</t>
  </si>
  <si>
    <t>Støtte fra Oslo kommune:</t>
  </si>
  <si>
    <t>Støtte fra ABUR:</t>
  </si>
  <si>
    <t>Til krets</t>
  </si>
  <si>
    <t>Til grupper</t>
  </si>
  <si>
    <t>Beløp pr. hode</t>
  </si>
  <si>
    <t>Årsrapport</t>
  </si>
  <si>
    <t>Kommentar</t>
  </si>
  <si>
    <t>Gruppeleder</t>
  </si>
  <si>
    <t>Adresse</t>
  </si>
  <si>
    <t>Postnr</t>
  </si>
  <si>
    <t>Poststed</t>
  </si>
  <si>
    <t>Bryn 1 KFUK-KFUM</t>
  </si>
  <si>
    <t>4. Bryn KFUK-KFUM</t>
  </si>
  <si>
    <t>Ellingsrud KFUK-KFUM</t>
  </si>
  <si>
    <t>Enebakk 1 KFUK-KFUM</t>
  </si>
  <si>
    <t>1. Fagerborg KFUK-KFUM</t>
  </si>
  <si>
    <t>Furuset KFUK-KFUM</t>
  </si>
  <si>
    <t>Grefsen 1 KFUK-KFUM</t>
  </si>
  <si>
    <t>5. Grefsen KUFK-KFUM</t>
  </si>
  <si>
    <t>Hakadal 1 KFUK-KFUM</t>
  </si>
  <si>
    <t>2. Hakadal KFUK-KFUM</t>
  </si>
  <si>
    <t>1. Hasle KFUK-KFUM</t>
  </si>
  <si>
    <t>Holmlia KFUK-KFUM</t>
  </si>
  <si>
    <t>Høybråten 1 KFUK-KFUM</t>
  </si>
  <si>
    <t>1. Høybråten KFUK-KFUM</t>
  </si>
  <si>
    <t>Mortensrud 1 KFUK-KFUM</t>
  </si>
  <si>
    <t>48. Oslo Uranienborg KFUK-KFUM</t>
  </si>
  <si>
    <t>64. Oslo KFUK-KFUM</t>
  </si>
  <si>
    <t>Oslo 32 KFUK-KFUM</t>
  </si>
  <si>
    <t>Nordberg KFUK-KFUM</t>
  </si>
  <si>
    <t>Ris KFUK-KFUM</t>
  </si>
  <si>
    <t>Røa 1 KFUK-KFUM</t>
  </si>
  <si>
    <t>2. Røa KFUK-KFUM</t>
  </si>
  <si>
    <t>Ski 2 KFUK-KFUM</t>
  </si>
  <si>
    <t>Ullern KFUK-KFUM</t>
  </si>
  <si>
    <t>Grorud 1 KFUK-KFUM</t>
  </si>
  <si>
    <t>Fossum 1 KFUK-KFUM</t>
  </si>
  <si>
    <t>1. Fossum KFUK-KFUM</t>
  </si>
  <si>
    <t>Oppsal 1 KFUK-KFUM</t>
  </si>
  <si>
    <t>Støtte Oslo</t>
  </si>
  <si>
    <t>Støtte A.hus</t>
  </si>
  <si>
    <t>U. 26 år i A.hus</t>
  </si>
  <si>
    <t>Sum støtte</t>
  </si>
  <si>
    <t>Fratrekk beløp</t>
  </si>
  <si>
    <t>Direktemedlemmer</t>
  </si>
  <si>
    <t>oppdagere</t>
  </si>
  <si>
    <t>vandrere</t>
  </si>
  <si>
    <t>rover</t>
  </si>
  <si>
    <t>Endring</t>
  </si>
  <si>
    <t xml:space="preserve">Bryn 1 </t>
  </si>
  <si>
    <t xml:space="preserve">4. Bryn </t>
  </si>
  <si>
    <t xml:space="preserve">Furuset </t>
  </si>
  <si>
    <t xml:space="preserve">Grefsen 1 </t>
  </si>
  <si>
    <t xml:space="preserve">Holmlia </t>
  </si>
  <si>
    <t xml:space="preserve">Høybråten  </t>
  </si>
  <si>
    <t xml:space="preserve">Mortensrud </t>
  </si>
  <si>
    <t xml:space="preserve">Nordberg </t>
  </si>
  <si>
    <t>Oslo 32</t>
  </si>
  <si>
    <t xml:space="preserve">48. Oslo </t>
  </si>
  <si>
    <t xml:space="preserve">81. Oslo </t>
  </si>
  <si>
    <t xml:space="preserve">Ris </t>
  </si>
  <si>
    <t>stif</t>
  </si>
  <si>
    <t>Fam</t>
  </si>
  <si>
    <t>U. 26 år</t>
  </si>
  <si>
    <t xml:space="preserve">Ullern </t>
  </si>
  <si>
    <t>Nordstrand</t>
  </si>
  <si>
    <t>Bekkelaget</t>
  </si>
  <si>
    <t>Ski</t>
  </si>
  <si>
    <t>Enebakk</t>
  </si>
  <si>
    <t>Hakadal</t>
  </si>
  <si>
    <t>Ytre Enebakk</t>
  </si>
  <si>
    <t xml:space="preserve">Sum </t>
  </si>
  <si>
    <t>oppd</t>
  </si>
  <si>
    <t>vandr</t>
  </si>
  <si>
    <t>fam</t>
  </si>
  <si>
    <t>u.26 år</t>
  </si>
  <si>
    <t>voksen/ass.</t>
  </si>
  <si>
    <t>ledere</t>
  </si>
  <si>
    <t>Vedlegg 2 til sak 2</t>
  </si>
  <si>
    <t>Røa</t>
  </si>
  <si>
    <t>Sofiemyr</t>
  </si>
  <si>
    <t>Stovner</t>
  </si>
  <si>
    <t>Torshov-Lilleborg</t>
  </si>
  <si>
    <t>?</t>
  </si>
  <si>
    <t>Oppdager</t>
  </si>
  <si>
    <t>Stifinner</t>
  </si>
  <si>
    <t xml:space="preserve">Vandrer </t>
  </si>
  <si>
    <t>Rover</t>
  </si>
  <si>
    <t>Familie</t>
  </si>
  <si>
    <t>Leder</t>
  </si>
  <si>
    <t>Voksen/assistent</t>
  </si>
  <si>
    <t>Årsstatistikk for Oslo krets pr 17.12.19</t>
  </si>
  <si>
    <t>4. Bryn</t>
  </si>
  <si>
    <t>Bryn 1</t>
  </si>
  <si>
    <t>Furuset</t>
  </si>
  <si>
    <t>Grefsen 1</t>
  </si>
  <si>
    <t>Holmlia</t>
  </si>
  <si>
    <t>Høybråten</t>
  </si>
  <si>
    <t>Mortensrud</t>
  </si>
  <si>
    <t>Nordberg</t>
  </si>
  <si>
    <t>48. Oslo</t>
  </si>
  <si>
    <t>81. Oslo</t>
  </si>
  <si>
    <t>Ris</t>
  </si>
  <si>
    <t>Torshov - Lilleborg</t>
  </si>
  <si>
    <t>Ullern</t>
  </si>
  <si>
    <t>a</t>
  </si>
  <si>
    <t>ant. medl.</t>
  </si>
  <si>
    <t>Oslo Sanitet</t>
  </si>
  <si>
    <t>1 uten fødselsår</t>
  </si>
  <si>
    <t>Endring i %</t>
  </si>
  <si>
    <t>Oppdatert 28.12.20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</si>
</sst>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"/>
    <numFmt numFmtId="181" formatCode="&quot;kr&quot;\ #,##0.00"/>
    <numFmt numFmtId="182" formatCode="&quot;kr&quot;\ #,##0.000"/>
    <numFmt numFmtId="183" formatCode="&quot;kr&quot;\ #,##0.0000"/>
    <numFmt numFmtId="184" formatCode="&quot;kr&quot;\ #,##0.0"/>
    <numFmt numFmtId="185" formatCode="0.0\ %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20" borderId="1" applyNumberFormat="0" applyAlignment="0" applyProtection="0"/>
    <xf numFmtId="14" fontId="0" fillId="0" borderId="0">
      <alignment/>
      <protection/>
    </xf>
    <xf numFmtId="0" fontId="33" fillId="21" borderId="0" applyNumberFormat="0" applyBorder="0" applyAlignment="0" applyProtection="0"/>
    <xf numFmtId="2" fontId="0" fillId="0" borderId="0">
      <alignment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4" fontId="0" fillId="0" borderId="0">
      <alignment/>
      <protection/>
    </xf>
    <xf numFmtId="3" fontId="0" fillId="0" borderId="0">
      <alignment/>
      <protection/>
    </xf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6">
      <alignment/>
      <protection/>
    </xf>
    <xf numFmtId="0" fontId="42" fillId="20" borderId="7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66" fontId="0" fillId="0" borderId="0">
      <alignment/>
      <protection/>
    </xf>
    <xf numFmtId="164" fontId="0" fillId="0" borderId="0">
      <alignment/>
      <protection/>
    </xf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33" borderId="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180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5" fillId="34" borderId="0" xfId="0" applyFont="1" applyFill="1" applyAlignment="1">
      <alignment/>
    </xf>
    <xf numFmtId="14" fontId="5" fillId="34" borderId="0" xfId="0" applyNumberFormat="1" applyFont="1" applyFill="1" applyAlignment="1">
      <alignment/>
    </xf>
    <xf numFmtId="180" fontId="5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9" fontId="5" fillId="34" borderId="0" xfId="0" applyNumberFormat="1" applyFont="1" applyFill="1" applyAlignment="1">
      <alignment/>
    </xf>
    <xf numFmtId="180" fontId="4" fillId="33" borderId="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81" fontId="5" fillId="34" borderId="0" xfId="0" applyNumberFormat="1" applyFont="1" applyFill="1" applyAlignment="1">
      <alignment/>
    </xf>
    <xf numFmtId="181" fontId="0" fillId="0" borderId="0" xfId="0" applyNumberFormat="1" applyAlignment="1">
      <alignment/>
    </xf>
    <xf numFmtId="181" fontId="4" fillId="33" borderId="8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4" fillId="33" borderId="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4" fillId="0" borderId="9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11" fillId="0" borderId="9" xfId="0" applyFont="1" applyBorder="1" applyAlignment="1">
      <alignment/>
    </xf>
    <xf numFmtId="0" fontId="8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36" borderId="9" xfId="0" applyFont="1" applyFill="1" applyBorder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9" fontId="0" fillId="0" borderId="0" xfId="52" applyNumberFormat="1">
      <alignment/>
      <protection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9" fontId="0" fillId="0" borderId="9" xfId="52" applyNumberFormat="1" applyBorder="1">
      <alignment/>
      <protection/>
    </xf>
    <xf numFmtId="9" fontId="4" fillId="0" borderId="9" xfId="52" applyNumberFormat="1" applyFont="1" applyBorder="1" applyAlignment="1">
      <alignment horizontal="center"/>
      <protection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9" fontId="0" fillId="0" borderId="0" xfId="52" applyNumberFormat="1" applyFill="1" applyBorder="1">
      <alignment/>
      <protection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0" fillId="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Alignment="1">
      <alignment horizontal="center"/>
    </xf>
    <xf numFmtId="0" fontId="0" fillId="16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9" fontId="0" fillId="0" borderId="9" xfId="52" applyNumberFormat="1" applyFill="1" applyBorder="1">
      <alignment/>
      <protection/>
    </xf>
    <xf numFmtId="0" fontId="0" fillId="0" borderId="9" xfId="0" applyFont="1" applyFill="1" applyBorder="1" applyAlignment="1">
      <alignment/>
    </xf>
    <xf numFmtId="0" fontId="0" fillId="0" borderId="12" xfId="0" applyFill="1" applyBorder="1" applyAlignment="1">
      <alignment horizontal="center" wrapText="1"/>
    </xf>
    <xf numFmtId="9" fontId="0" fillId="0" borderId="9" xfId="52" applyNumberFormat="1" applyFont="1" applyFill="1" applyBorder="1">
      <alignment/>
      <protection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5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ato" xfId="35"/>
    <cellStyle name="Dårlig" xfId="36"/>
    <cellStyle name="Fast" xfId="37"/>
    <cellStyle name="Forklarende tekst" xfId="38"/>
    <cellStyle name="God" xfId="39"/>
    <cellStyle name="Hyperlink" xfId="40"/>
    <cellStyle name="Inndata" xfId="41"/>
    <cellStyle name="Koblet celle" xfId="42"/>
    <cellStyle name="Comma" xfId="43"/>
    <cellStyle name="Komma0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Valuta0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Andel arbeidsenheter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"/>
          <c:y val="0.1465"/>
          <c:w val="0.48925"/>
          <c:h val="0.81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66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505AB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C000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00B05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Kurve!$A$1:$H$1</c:f>
              <c:strCache/>
            </c:strRef>
          </c:cat>
          <c:val>
            <c:numRef>
              <c:f>Kurve!$A$2:$H$2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25"/>
          <c:y val="0.902"/>
          <c:w val="0.8837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</xdr:row>
      <xdr:rowOff>9525</xdr:rowOff>
    </xdr:from>
    <xdr:to>
      <xdr:col>10</xdr:col>
      <xdr:colOff>361950</xdr:colOff>
      <xdr:row>20</xdr:row>
      <xdr:rowOff>47625</xdr:rowOff>
    </xdr:to>
    <xdr:graphicFrame>
      <xdr:nvGraphicFramePr>
        <xdr:cNvPr id="1" name="Diagram 1"/>
        <xdr:cNvGraphicFramePr/>
      </xdr:nvGraphicFramePr>
      <xdr:xfrm>
        <a:off x="3409950" y="495300"/>
        <a:ext cx="45720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24" sqref="B24"/>
    </sheetView>
  </sheetViews>
  <sheetFormatPr defaultColWidth="11.421875" defaultRowHeight="12.75"/>
  <cols>
    <col min="1" max="1" width="24.7109375" style="0" customWidth="1"/>
    <col min="3" max="4" width="13.7109375" style="0" customWidth="1"/>
    <col min="5" max="7" width="11.421875" style="5" customWidth="1"/>
    <col min="8" max="8" width="11.421875" style="8" customWidth="1"/>
    <col min="9" max="9" width="13.28125" style="6" customWidth="1"/>
    <col min="10" max="10" width="11.28125" style="7" customWidth="1"/>
    <col min="11" max="11" width="11.28125" style="22" customWidth="1"/>
    <col min="14" max="14" width="17.57421875" style="0" customWidth="1"/>
    <col min="15" max="15" width="23.421875" style="0" customWidth="1"/>
    <col min="16" max="16" width="7.57421875" style="0" customWidth="1"/>
  </cols>
  <sheetData>
    <row r="1" spans="1:17" ht="12.75">
      <c r="A1" s="13" t="s">
        <v>6</v>
      </c>
      <c r="B1" s="13" t="s">
        <v>10</v>
      </c>
      <c r="C1" s="13" t="s">
        <v>12</v>
      </c>
      <c r="D1" s="13" t="s">
        <v>58</v>
      </c>
      <c r="E1" s="14" t="s">
        <v>22</v>
      </c>
      <c r="F1" s="14" t="s">
        <v>56</v>
      </c>
      <c r="G1" s="14" t="s">
        <v>57</v>
      </c>
      <c r="H1" s="15" t="s">
        <v>59</v>
      </c>
      <c r="I1" s="16" t="s">
        <v>13</v>
      </c>
      <c r="J1" s="17" t="s">
        <v>14</v>
      </c>
      <c r="K1" s="21" t="s">
        <v>60</v>
      </c>
      <c r="L1" s="13" t="s">
        <v>15</v>
      </c>
      <c r="M1" s="13" t="s">
        <v>23</v>
      </c>
      <c r="N1" s="13" t="s">
        <v>24</v>
      </c>
      <c r="O1" s="13" t="s">
        <v>25</v>
      </c>
      <c r="P1" s="13" t="s">
        <v>26</v>
      </c>
      <c r="Q1" s="13" t="s">
        <v>27</v>
      </c>
    </row>
    <row r="2" spans="1:12" ht="12.75">
      <c r="A2" s="20" t="s">
        <v>28</v>
      </c>
      <c r="B2">
        <f>Medlemsstatistikk!L8</f>
        <v>-5</v>
      </c>
      <c r="C2" t="e">
        <f>Medlemsstatistikk!#REF!</f>
        <v>#REF!</v>
      </c>
      <c r="D2" t="e">
        <f>Medlemsstatistikk!#REF!</f>
        <v>#REF!</v>
      </c>
      <c r="F2" s="9" t="e">
        <f aca="true" t="shared" si="0" ref="F2:F35">INT(C2*$H$40)</f>
        <v>#REF!</v>
      </c>
      <c r="G2" s="9" t="e">
        <f aca="true" t="shared" si="1" ref="G2:G35">INT(D2*$H$41)</f>
        <v>#REF!</v>
      </c>
      <c r="H2" s="6" t="e">
        <f>F2+G2</f>
        <v>#REF!</v>
      </c>
      <c r="I2" s="6">
        <f>INT((E2-$B$39)/30)</f>
        <v>-1265</v>
      </c>
      <c r="J2" s="7">
        <f>IF(I2*0.2&gt;1,1,I2*0.2)</f>
        <v>-253</v>
      </c>
      <c r="K2" s="22" t="e">
        <f>H2*J2</f>
        <v>#REF!</v>
      </c>
      <c r="L2" s="8" t="e">
        <f>H2-K2</f>
        <v>#REF!</v>
      </c>
    </row>
    <row r="3" spans="1:12" ht="12.75">
      <c r="A3" s="19" t="s">
        <v>29</v>
      </c>
      <c r="B3">
        <f>Medlemsstatistikk!L7</f>
        <v>0</v>
      </c>
      <c r="C3" t="e">
        <f>Medlemsstatistikk!#REF!</f>
        <v>#REF!</v>
      </c>
      <c r="D3" t="e">
        <f>Medlemsstatistikk!#REF!</f>
        <v>#REF!</v>
      </c>
      <c r="F3" s="9" t="e">
        <f t="shared" si="0"/>
        <v>#REF!</v>
      </c>
      <c r="G3" s="9" t="e">
        <f t="shared" si="1"/>
        <v>#REF!</v>
      </c>
      <c r="H3" s="6" t="e">
        <f aca="true" t="shared" si="2" ref="H3:H36">F3+G3</f>
        <v>#REF!</v>
      </c>
      <c r="I3" s="6">
        <f aca="true" t="shared" si="3" ref="I3:I36">INT((E3-$B$39)/30)</f>
        <v>-1265</v>
      </c>
      <c r="J3" s="7">
        <f>IF(I3*0.2&gt;1,1,I3*0.2)</f>
        <v>-253</v>
      </c>
      <c r="K3" s="22" t="e">
        <f aca="true" t="shared" si="4" ref="K3:K36">H3*J3</f>
        <v>#REF!</v>
      </c>
      <c r="L3" s="8" t="e">
        <f aca="true" t="shared" si="5" ref="L3:L36">H3-K3</f>
        <v>#REF!</v>
      </c>
    </row>
    <row r="4" spans="1:12" ht="12.75">
      <c r="A4" s="4" t="s">
        <v>30</v>
      </c>
      <c r="B4" t="e">
        <f>Medlemsstatistikk!#REF!</f>
        <v>#REF!</v>
      </c>
      <c r="C4" t="e">
        <f>Medlemsstatistikk!#REF!</f>
        <v>#REF!</v>
      </c>
      <c r="D4" t="e">
        <f>Medlemsstatistikk!#REF!</f>
        <v>#REF!</v>
      </c>
      <c r="F4" s="9" t="e">
        <f t="shared" si="0"/>
        <v>#REF!</v>
      </c>
      <c r="G4" s="9" t="e">
        <f t="shared" si="1"/>
        <v>#REF!</v>
      </c>
      <c r="H4" s="6" t="e">
        <f t="shared" si="2"/>
        <v>#REF!</v>
      </c>
      <c r="I4" s="10">
        <f t="shared" si="3"/>
        <v>-1265</v>
      </c>
      <c r="J4" s="11">
        <f>IF(I4*0.2&gt;1,1,I4*0.2)</f>
        <v>-253</v>
      </c>
      <c r="K4" s="22" t="e">
        <f t="shared" si="4"/>
        <v>#REF!</v>
      </c>
      <c r="L4" s="8" t="e">
        <f t="shared" si="5"/>
        <v>#REF!</v>
      </c>
    </row>
    <row r="5" spans="1:12" ht="12.75">
      <c r="A5" s="4" t="s">
        <v>31</v>
      </c>
      <c r="B5" t="e">
        <f>Medlemsstatistikk!#REF!</f>
        <v>#REF!</v>
      </c>
      <c r="C5" t="e">
        <f>Medlemsstatistikk!#REF!</f>
        <v>#REF!</v>
      </c>
      <c r="D5" t="e">
        <f>Medlemsstatistikk!#REF!</f>
        <v>#REF!</v>
      </c>
      <c r="F5" s="9" t="e">
        <f t="shared" si="0"/>
        <v>#REF!</v>
      </c>
      <c r="G5" s="9" t="e">
        <f t="shared" si="1"/>
        <v>#REF!</v>
      </c>
      <c r="H5" s="6" t="e">
        <f t="shared" si="2"/>
        <v>#REF!</v>
      </c>
      <c r="I5" s="6">
        <f t="shared" si="3"/>
        <v>-1265</v>
      </c>
      <c r="J5" s="7">
        <f aca="true" t="shared" si="6" ref="J5:J22">IF(I5*0.2&gt;1,1,I5*0.2)</f>
        <v>-253</v>
      </c>
      <c r="K5" s="22" t="e">
        <f t="shared" si="4"/>
        <v>#REF!</v>
      </c>
      <c r="L5" s="8" t="e">
        <f t="shared" si="5"/>
        <v>#REF!</v>
      </c>
    </row>
    <row r="6" spans="1:12" ht="12.75">
      <c r="A6" s="4" t="s">
        <v>32</v>
      </c>
      <c r="B6" t="e">
        <f>Medlemsstatistikk!#REF!</f>
        <v>#REF!</v>
      </c>
      <c r="C6" t="e">
        <f>Medlemsstatistikk!#REF!</f>
        <v>#REF!</v>
      </c>
      <c r="D6" t="e">
        <f>Medlemsstatistikk!#REF!</f>
        <v>#REF!</v>
      </c>
      <c r="F6" s="9" t="e">
        <f t="shared" si="0"/>
        <v>#REF!</v>
      </c>
      <c r="G6" s="9" t="e">
        <f t="shared" si="1"/>
        <v>#REF!</v>
      </c>
      <c r="H6" s="6" t="e">
        <f t="shared" si="2"/>
        <v>#REF!</v>
      </c>
      <c r="I6" s="6">
        <f t="shared" si="3"/>
        <v>-1265</v>
      </c>
      <c r="J6" s="7">
        <f t="shared" si="6"/>
        <v>-253</v>
      </c>
      <c r="K6" s="22" t="e">
        <f t="shared" si="4"/>
        <v>#REF!</v>
      </c>
      <c r="L6" s="8" t="e">
        <f t="shared" si="5"/>
        <v>#REF!</v>
      </c>
    </row>
    <row r="7" spans="1:12" ht="12.75">
      <c r="A7" s="4" t="s">
        <v>53</v>
      </c>
      <c r="B7">
        <f>Medlemsstatistikk!L26</f>
        <v>7</v>
      </c>
      <c r="C7" t="e">
        <f>Medlemsstatistikk!#REF!</f>
        <v>#REF!</v>
      </c>
      <c r="D7" t="e">
        <f>Medlemsstatistikk!#REF!</f>
        <v>#REF!</v>
      </c>
      <c r="F7" s="9" t="e">
        <f t="shared" si="0"/>
        <v>#REF!</v>
      </c>
      <c r="G7" s="9" t="e">
        <f t="shared" si="1"/>
        <v>#REF!</v>
      </c>
      <c r="H7" s="6" t="e">
        <f t="shared" si="2"/>
        <v>#REF!</v>
      </c>
      <c r="I7" s="6">
        <f t="shared" si="3"/>
        <v>-1265</v>
      </c>
      <c r="J7" s="7">
        <f t="shared" si="6"/>
        <v>-253</v>
      </c>
      <c r="K7" s="22" t="e">
        <f t="shared" si="4"/>
        <v>#REF!</v>
      </c>
      <c r="L7" s="8" t="e">
        <f t="shared" si="5"/>
        <v>#REF!</v>
      </c>
    </row>
    <row r="8" spans="1:12" ht="12.75">
      <c r="A8" s="4" t="s">
        <v>54</v>
      </c>
      <c r="B8" t="e">
        <f>Medlemsstatistikk!#REF!</f>
        <v>#REF!</v>
      </c>
      <c r="C8" t="e">
        <f>Medlemsstatistikk!#REF!</f>
        <v>#REF!</v>
      </c>
      <c r="D8" t="e">
        <f>Medlemsstatistikk!#REF!</f>
        <v>#REF!</v>
      </c>
      <c r="F8" s="9" t="e">
        <f t="shared" si="0"/>
        <v>#REF!</v>
      </c>
      <c r="G8" s="9" t="e">
        <f t="shared" si="1"/>
        <v>#REF!</v>
      </c>
      <c r="H8" s="6" t="e">
        <f t="shared" si="2"/>
        <v>#REF!</v>
      </c>
      <c r="I8" s="6">
        <f t="shared" si="3"/>
        <v>-1265</v>
      </c>
      <c r="J8" s="7">
        <f t="shared" si="6"/>
        <v>-253</v>
      </c>
      <c r="K8" s="22" t="e">
        <f t="shared" si="4"/>
        <v>#REF!</v>
      </c>
      <c r="L8" s="8" t="e">
        <f t="shared" si="5"/>
        <v>#REF!</v>
      </c>
    </row>
    <row r="9" spans="1:12" ht="12.75">
      <c r="A9" s="4" t="s">
        <v>33</v>
      </c>
      <c r="B9">
        <f>Medlemsstatistikk!L10</f>
        <v>-17</v>
      </c>
      <c r="C9" t="e">
        <f>Medlemsstatistikk!#REF!</f>
        <v>#REF!</v>
      </c>
      <c r="D9" t="e">
        <f>Medlemsstatistikk!#REF!</f>
        <v>#REF!</v>
      </c>
      <c r="F9" s="9" t="e">
        <f t="shared" si="0"/>
        <v>#REF!</v>
      </c>
      <c r="G9" s="9" t="e">
        <f t="shared" si="1"/>
        <v>#REF!</v>
      </c>
      <c r="H9" s="6" t="e">
        <f t="shared" si="2"/>
        <v>#REF!</v>
      </c>
      <c r="I9" s="6">
        <f t="shared" si="3"/>
        <v>-1265</v>
      </c>
      <c r="J9" s="7">
        <f t="shared" si="6"/>
        <v>-253</v>
      </c>
      <c r="K9" s="22" t="e">
        <f t="shared" si="4"/>
        <v>#REF!</v>
      </c>
      <c r="L9" s="8" t="e">
        <f t="shared" si="5"/>
        <v>#REF!</v>
      </c>
    </row>
    <row r="10" spans="1:12" ht="12.75">
      <c r="A10" s="4" t="s">
        <v>34</v>
      </c>
      <c r="B10">
        <f>Medlemsstatistikk!L11</f>
        <v>2</v>
      </c>
      <c r="C10" t="e">
        <f>Medlemsstatistikk!#REF!</f>
        <v>#REF!</v>
      </c>
      <c r="D10" t="e">
        <f>Medlemsstatistikk!#REF!</f>
        <v>#REF!</v>
      </c>
      <c r="F10" s="9" t="e">
        <f t="shared" si="0"/>
        <v>#REF!</v>
      </c>
      <c r="G10" s="9" t="e">
        <f t="shared" si="1"/>
        <v>#REF!</v>
      </c>
      <c r="H10" s="6" t="e">
        <f t="shared" si="2"/>
        <v>#REF!</v>
      </c>
      <c r="I10" s="6">
        <f t="shared" si="3"/>
        <v>-1265</v>
      </c>
      <c r="J10" s="7">
        <f t="shared" si="6"/>
        <v>-253</v>
      </c>
      <c r="K10" s="22" t="e">
        <f t="shared" si="4"/>
        <v>#REF!</v>
      </c>
      <c r="L10" s="8" t="e">
        <f t="shared" si="5"/>
        <v>#REF!</v>
      </c>
    </row>
    <row r="11" spans="1:12" ht="12.75">
      <c r="A11" s="4" t="s">
        <v>35</v>
      </c>
      <c r="B11" t="e">
        <f>Medlemsstatistikk!#REF!</f>
        <v>#REF!</v>
      </c>
      <c r="C11" t="e">
        <f>Medlemsstatistikk!#REF!</f>
        <v>#REF!</v>
      </c>
      <c r="D11" t="e">
        <f>Medlemsstatistikk!#REF!</f>
        <v>#REF!</v>
      </c>
      <c r="F11" s="9" t="e">
        <f t="shared" si="0"/>
        <v>#REF!</v>
      </c>
      <c r="G11" s="9" t="e">
        <f t="shared" si="1"/>
        <v>#REF!</v>
      </c>
      <c r="H11" s="6" t="e">
        <f t="shared" si="2"/>
        <v>#REF!</v>
      </c>
      <c r="I11" s="6">
        <f t="shared" si="3"/>
        <v>-1265</v>
      </c>
      <c r="J11" s="7">
        <f t="shared" si="6"/>
        <v>-253</v>
      </c>
      <c r="K11" s="22" t="e">
        <f t="shared" si="4"/>
        <v>#REF!</v>
      </c>
      <c r="L11" s="8" t="e">
        <f t="shared" si="5"/>
        <v>#REF!</v>
      </c>
    </row>
    <row r="12" spans="1:12" ht="12.75">
      <c r="A12" s="4" t="s">
        <v>52</v>
      </c>
      <c r="B12" t="e">
        <f>Medlemsstatistikk!#REF!</f>
        <v>#REF!</v>
      </c>
      <c r="C12" t="e">
        <f>Medlemsstatistikk!#REF!</f>
        <v>#REF!</v>
      </c>
      <c r="D12" t="e">
        <f>Medlemsstatistikk!#REF!</f>
        <v>#REF!</v>
      </c>
      <c r="F12" s="9" t="e">
        <f t="shared" si="0"/>
        <v>#REF!</v>
      </c>
      <c r="G12" s="9" t="e">
        <f t="shared" si="1"/>
        <v>#REF!</v>
      </c>
      <c r="H12" s="6" t="e">
        <f t="shared" si="2"/>
        <v>#REF!</v>
      </c>
      <c r="I12" s="6">
        <f t="shared" si="3"/>
        <v>-1265</v>
      </c>
      <c r="J12" s="7">
        <f t="shared" si="6"/>
        <v>-253</v>
      </c>
      <c r="K12" s="22" t="e">
        <f t="shared" si="4"/>
        <v>#REF!</v>
      </c>
      <c r="L12" s="8" t="e">
        <f t="shared" si="5"/>
        <v>#REF!</v>
      </c>
    </row>
    <row r="13" spans="1:12" ht="12.75">
      <c r="A13" s="4" t="s">
        <v>36</v>
      </c>
      <c r="B13" t="e">
        <f>Medlemsstatistikk!#REF!</f>
        <v>#REF!</v>
      </c>
      <c r="C13" t="e">
        <f>Medlemsstatistikk!#REF!</f>
        <v>#REF!</v>
      </c>
      <c r="D13" t="e">
        <f>Medlemsstatistikk!#REF!</f>
        <v>#REF!</v>
      </c>
      <c r="F13" s="9" t="e">
        <f t="shared" si="0"/>
        <v>#REF!</v>
      </c>
      <c r="G13" s="9" t="e">
        <f t="shared" si="1"/>
        <v>#REF!</v>
      </c>
      <c r="H13" s="6" t="e">
        <f t="shared" si="2"/>
        <v>#REF!</v>
      </c>
      <c r="I13" s="6">
        <f t="shared" si="3"/>
        <v>-1265</v>
      </c>
      <c r="J13" s="7">
        <f t="shared" si="6"/>
        <v>-253</v>
      </c>
      <c r="K13" s="22" t="e">
        <f t="shared" si="4"/>
        <v>#REF!</v>
      </c>
      <c r="L13" s="8" t="e">
        <f t="shared" si="5"/>
        <v>#REF!</v>
      </c>
    </row>
    <row r="14" spans="1:12" ht="12.75">
      <c r="A14" s="4" t="s">
        <v>37</v>
      </c>
      <c r="B14" t="e">
        <f>Medlemsstatistikk!#REF!</f>
        <v>#REF!</v>
      </c>
      <c r="C14" t="e">
        <f>Medlemsstatistikk!#REF!</f>
        <v>#REF!</v>
      </c>
      <c r="D14" t="e">
        <f>Medlemsstatistikk!#REF!</f>
        <v>#REF!</v>
      </c>
      <c r="F14" s="9" t="e">
        <f t="shared" si="0"/>
        <v>#REF!</v>
      </c>
      <c r="G14" s="9" t="e">
        <f t="shared" si="1"/>
        <v>#REF!</v>
      </c>
      <c r="H14" s="6" t="e">
        <f t="shared" si="2"/>
        <v>#REF!</v>
      </c>
      <c r="I14" s="6">
        <f t="shared" si="3"/>
        <v>-1265</v>
      </c>
      <c r="J14" s="7">
        <f t="shared" si="6"/>
        <v>-253</v>
      </c>
      <c r="K14" s="22" t="e">
        <f t="shared" si="4"/>
        <v>#REF!</v>
      </c>
      <c r="L14" s="8" t="e">
        <f t="shared" si="5"/>
        <v>#REF!</v>
      </c>
    </row>
    <row r="15" spans="1:12" ht="12.75">
      <c r="A15" s="4" t="s">
        <v>38</v>
      </c>
      <c r="B15" t="e">
        <f>Medlemsstatistikk!#REF!</f>
        <v>#REF!</v>
      </c>
      <c r="C15" t="e">
        <f>Medlemsstatistikk!#REF!</f>
        <v>#REF!</v>
      </c>
      <c r="D15" t="e">
        <f>Medlemsstatistikk!#REF!</f>
        <v>#REF!</v>
      </c>
      <c r="F15" s="9" t="e">
        <f t="shared" si="0"/>
        <v>#REF!</v>
      </c>
      <c r="G15" s="9" t="e">
        <f t="shared" si="1"/>
        <v>#REF!</v>
      </c>
      <c r="H15" s="6" t="e">
        <f t="shared" si="2"/>
        <v>#REF!</v>
      </c>
      <c r="I15" s="6">
        <f t="shared" si="3"/>
        <v>-1265</v>
      </c>
      <c r="J15" s="7">
        <f t="shared" si="6"/>
        <v>-253</v>
      </c>
      <c r="K15" s="22" t="e">
        <f t="shared" si="4"/>
        <v>#REF!</v>
      </c>
      <c r="L15" s="8" t="e">
        <f t="shared" si="5"/>
        <v>#REF!</v>
      </c>
    </row>
    <row r="16" spans="1:12" ht="12.75">
      <c r="A16" s="4" t="s">
        <v>39</v>
      </c>
      <c r="B16">
        <f>Medlemsstatistikk!L13</f>
        <v>-1</v>
      </c>
      <c r="C16" t="e">
        <f>Medlemsstatistikk!#REF!</f>
        <v>#REF!</v>
      </c>
      <c r="D16" t="e">
        <f>Medlemsstatistikk!#REF!</f>
        <v>#REF!</v>
      </c>
      <c r="F16" s="9" t="e">
        <f t="shared" si="0"/>
        <v>#REF!</v>
      </c>
      <c r="G16" s="9" t="e">
        <f t="shared" si="1"/>
        <v>#REF!</v>
      </c>
      <c r="H16" s="6" t="e">
        <f t="shared" si="2"/>
        <v>#REF!</v>
      </c>
      <c r="I16" s="6">
        <f t="shared" si="3"/>
        <v>-1265</v>
      </c>
      <c r="J16" s="7">
        <f t="shared" si="6"/>
        <v>-253</v>
      </c>
      <c r="K16" s="22" t="e">
        <f t="shared" si="4"/>
        <v>#REF!</v>
      </c>
      <c r="L16" s="8" t="e">
        <f t="shared" si="5"/>
        <v>#REF!</v>
      </c>
    </row>
    <row r="17" spans="1:12" ht="12.75">
      <c r="A17" s="4" t="s">
        <v>40</v>
      </c>
      <c r="B17">
        <f>Medlemsstatistikk!L14</f>
        <v>-8</v>
      </c>
      <c r="C17" t="e">
        <f>Medlemsstatistikk!#REF!</f>
        <v>#REF!</v>
      </c>
      <c r="D17" t="e">
        <f>Medlemsstatistikk!#REF!</f>
        <v>#REF!</v>
      </c>
      <c r="F17" s="9" t="e">
        <f t="shared" si="0"/>
        <v>#REF!</v>
      </c>
      <c r="G17" s="9" t="e">
        <f t="shared" si="1"/>
        <v>#REF!</v>
      </c>
      <c r="H17" s="6" t="e">
        <f t="shared" si="2"/>
        <v>#REF!</v>
      </c>
      <c r="I17" s="6">
        <f t="shared" si="3"/>
        <v>-1265</v>
      </c>
      <c r="J17" s="7">
        <f t="shared" si="6"/>
        <v>-253</v>
      </c>
      <c r="K17" s="22" t="e">
        <f t="shared" si="4"/>
        <v>#REF!</v>
      </c>
      <c r="L17" s="8" t="e">
        <f t="shared" si="5"/>
        <v>#REF!</v>
      </c>
    </row>
    <row r="18" spans="1:12" ht="12.75">
      <c r="A18" s="4" t="s">
        <v>41</v>
      </c>
      <c r="B18" t="e">
        <f>Medlemsstatistikk!#REF!</f>
        <v>#REF!</v>
      </c>
      <c r="C18" t="e">
        <f>Medlemsstatistikk!#REF!</f>
        <v>#REF!</v>
      </c>
      <c r="D18" t="e">
        <f>Medlemsstatistikk!#REF!</f>
        <v>#REF!</v>
      </c>
      <c r="F18" s="9" t="e">
        <f t="shared" si="0"/>
        <v>#REF!</v>
      </c>
      <c r="G18" s="9" t="e">
        <f t="shared" si="1"/>
        <v>#REF!</v>
      </c>
      <c r="H18" s="6" t="e">
        <f t="shared" si="2"/>
        <v>#REF!</v>
      </c>
      <c r="I18" s="6">
        <f t="shared" si="3"/>
        <v>-1265</v>
      </c>
      <c r="J18" s="7">
        <f t="shared" si="6"/>
        <v>-253</v>
      </c>
      <c r="K18" s="22" t="e">
        <f t="shared" si="4"/>
        <v>#REF!</v>
      </c>
      <c r="L18" s="8" t="e">
        <f t="shared" si="5"/>
        <v>#REF!</v>
      </c>
    </row>
    <row r="19" spans="1:12" ht="12.75">
      <c r="A19" s="4" t="s">
        <v>0</v>
      </c>
      <c r="B19" t="e">
        <f>Medlemsstatistikk!#REF!</f>
        <v>#REF!</v>
      </c>
      <c r="C19" t="e">
        <f>Medlemsstatistikk!#REF!</f>
        <v>#REF!</v>
      </c>
      <c r="D19" t="e">
        <f>Medlemsstatistikk!#REF!</f>
        <v>#REF!</v>
      </c>
      <c r="F19" s="9" t="e">
        <f t="shared" si="0"/>
        <v>#REF!</v>
      </c>
      <c r="G19" s="9" t="e">
        <f t="shared" si="1"/>
        <v>#REF!</v>
      </c>
      <c r="H19" s="6" t="e">
        <f t="shared" si="2"/>
        <v>#REF!</v>
      </c>
      <c r="I19" s="6">
        <f t="shared" si="3"/>
        <v>-1265</v>
      </c>
      <c r="J19" s="7">
        <f t="shared" si="6"/>
        <v>-253</v>
      </c>
      <c r="K19" s="22" t="e">
        <f t="shared" si="4"/>
        <v>#REF!</v>
      </c>
      <c r="L19" s="8" t="e">
        <f t="shared" si="5"/>
        <v>#REF!</v>
      </c>
    </row>
    <row r="20" spans="1:12" ht="12.75">
      <c r="A20" s="4" t="s">
        <v>42</v>
      </c>
      <c r="B20">
        <f>Medlemsstatistikk!L15</f>
        <v>-10</v>
      </c>
      <c r="C20" t="e">
        <f>Medlemsstatistikk!#REF!</f>
        <v>#REF!</v>
      </c>
      <c r="D20" t="e">
        <f>Medlemsstatistikk!#REF!</f>
        <v>#REF!</v>
      </c>
      <c r="F20" s="9" t="e">
        <f t="shared" si="0"/>
        <v>#REF!</v>
      </c>
      <c r="G20" s="9" t="e">
        <f t="shared" si="1"/>
        <v>#REF!</v>
      </c>
      <c r="H20" s="6" t="e">
        <f t="shared" si="2"/>
        <v>#REF!</v>
      </c>
      <c r="I20" s="6">
        <f t="shared" si="3"/>
        <v>-1265</v>
      </c>
      <c r="J20" s="7">
        <f t="shared" si="6"/>
        <v>-253</v>
      </c>
      <c r="K20" s="22" t="e">
        <f t="shared" si="4"/>
        <v>#REF!</v>
      </c>
      <c r="L20" s="8" t="e">
        <f t="shared" si="5"/>
        <v>#REF!</v>
      </c>
    </row>
    <row r="21" spans="1:12" ht="12.75">
      <c r="A21" s="4" t="s">
        <v>46</v>
      </c>
      <c r="B21">
        <f>Medlemsstatistikk!L16</f>
        <v>-25</v>
      </c>
      <c r="C21" t="e">
        <f>Medlemsstatistikk!#REF!</f>
        <v>#REF!</v>
      </c>
      <c r="D21" t="e">
        <f>Medlemsstatistikk!#REF!</f>
        <v>#REF!</v>
      </c>
      <c r="F21" s="9" t="e">
        <f t="shared" si="0"/>
        <v>#REF!</v>
      </c>
      <c r="G21" s="9" t="e">
        <f t="shared" si="1"/>
        <v>#REF!</v>
      </c>
      <c r="H21" s="6" t="e">
        <f t="shared" si="2"/>
        <v>#REF!</v>
      </c>
      <c r="I21" s="10">
        <f t="shared" si="3"/>
        <v>-1265</v>
      </c>
      <c r="J21" s="11">
        <f t="shared" si="6"/>
        <v>-253</v>
      </c>
      <c r="K21" s="22" t="e">
        <f t="shared" si="4"/>
        <v>#REF!</v>
      </c>
      <c r="L21" s="8" t="e">
        <f t="shared" si="5"/>
        <v>#REF!</v>
      </c>
    </row>
    <row r="22" spans="1:12" ht="12.75">
      <c r="A22" s="4" t="s">
        <v>55</v>
      </c>
      <c r="B22" t="e">
        <f>Medlemsstatistikk!#REF!</f>
        <v>#REF!</v>
      </c>
      <c r="C22" t="e">
        <f>Medlemsstatistikk!#REF!</f>
        <v>#REF!</v>
      </c>
      <c r="D22" t="e">
        <f>Medlemsstatistikk!#REF!</f>
        <v>#REF!</v>
      </c>
      <c r="F22" s="9" t="e">
        <f t="shared" si="0"/>
        <v>#REF!</v>
      </c>
      <c r="G22" s="9" t="e">
        <f t="shared" si="1"/>
        <v>#REF!</v>
      </c>
      <c r="H22" s="6" t="e">
        <f t="shared" si="2"/>
        <v>#REF!</v>
      </c>
      <c r="I22" s="10">
        <f t="shared" si="3"/>
        <v>-1265</v>
      </c>
      <c r="J22" s="11">
        <f t="shared" si="6"/>
        <v>-253</v>
      </c>
      <c r="K22" s="22" t="e">
        <f t="shared" si="4"/>
        <v>#REF!</v>
      </c>
      <c r="L22" s="8" t="e">
        <f t="shared" si="5"/>
        <v>#REF!</v>
      </c>
    </row>
    <row r="23" spans="1:12" ht="12.75">
      <c r="A23" s="4" t="s">
        <v>8</v>
      </c>
      <c r="B23">
        <f>Medlemsstatistikk!L21</f>
        <v>1</v>
      </c>
      <c r="C23" t="e">
        <f>Medlemsstatistikk!#REF!</f>
        <v>#REF!</v>
      </c>
      <c r="D23" t="e">
        <f>Medlemsstatistikk!#REF!</f>
        <v>#REF!</v>
      </c>
      <c r="F23" s="9" t="e">
        <f t="shared" si="0"/>
        <v>#REF!</v>
      </c>
      <c r="G23" s="9" t="e">
        <f t="shared" si="1"/>
        <v>#REF!</v>
      </c>
      <c r="H23" s="6" t="e">
        <f t="shared" si="2"/>
        <v>#REF!</v>
      </c>
      <c r="I23" s="6">
        <f t="shared" si="3"/>
        <v>-1265</v>
      </c>
      <c r="J23" s="7">
        <f>IF(I23*0.2&gt;1,1,I23*0.2)</f>
        <v>-253</v>
      </c>
      <c r="K23" s="22" t="e">
        <f t="shared" si="4"/>
        <v>#REF!</v>
      </c>
      <c r="L23" s="8" t="e">
        <f t="shared" si="5"/>
        <v>#REF!</v>
      </c>
    </row>
    <row r="24" spans="1:12" ht="12.75">
      <c r="A24" s="4" t="s">
        <v>45</v>
      </c>
      <c r="B24">
        <f>Medlemsstatistikk!L19</f>
        <v>3</v>
      </c>
      <c r="C24" t="e">
        <f>Medlemsstatistikk!#REF!</f>
        <v>#REF!</v>
      </c>
      <c r="D24" t="e">
        <f>Medlemsstatistikk!#REF!</f>
        <v>#REF!</v>
      </c>
      <c r="E24" s="9"/>
      <c r="F24" s="9" t="e">
        <f t="shared" si="0"/>
        <v>#REF!</v>
      </c>
      <c r="G24" s="9" t="e">
        <f t="shared" si="1"/>
        <v>#REF!</v>
      </c>
      <c r="H24" s="6" t="e">
        <f t="shared" si="2"/>
        <v>#REF!</v>
      </c>
      <c r="I24" s="10">
        <f t="shared" si="3"/>
        <v>-1265</v>
      </c>
      <c r="J24" s="11">
        <f>IF(I24*0.2&gt;1,1,I24*0.2)</f>
        <v>-253</v>
      </c>
      <c r="K24" s="22" t="e">
        <f t="shared" si="4"/>
        <v>#REF!</v>
      </c>
      <c r="L24" s="8" t="e">
        <f t="shared" si="5"/>
        <v>#REF!</v>
      </c>
    </row>
    <row r="25" spans="1:12" ht="12.75">
      <c r="A25" s="4" t="s">
        <v>43</v>
      </c>
      <c r="B25">
        <f>Medlemsstatistikk!L18</f>
        <v>-3</v>
      </c>
      <c r="C25" t="e">
        <f>Medlemsstatistikk!#REF!</f>
        <v>#REF!</v>
      </c>
      <c r="D25" t="e">
        <f>Medlemsstatistikk!#REF!</f>
        <v>#REF!</v>
      </c>
      <c r="E25" s="9"/>
      <c r="F25" s="9" t="e">
        <f t="shared" si="0"/>
        <v>#REF!</v>
      </c>
      <c r="G25" s="9" t="e">
        <f t="shared" si="1"/>
        <v>#REF!</v>
      </c>
      <c r="H25" s="6" t="e">
        <f t="shared" si="2"/>
        <v>#REF!</v>
      </c>
      <c r="I25" s="10">
        <f t="shared" si="3"/>
        <v>-1265</v>
      </c>
      <c r="J25" s="11">
        <f aca="true" t="shared" si="7" ref="J25:J36">IF(I25*0.2&gt;1,1,I25*0.2)</f>
        <v>-253</v>
      </c>
      <c r="K25" s="22" t="e">
        <f t="shared" si="4"/>
        <v>#REF!</v>
      </c>
      <c r="L25" s="8" t="e">
        <f t="shared" si="5"/>
        <v>#REF!</v>
      </c>
    </row>
    <row r="26" spans="1:12" ht="12.75">
      <c r="A26" s="4" t="s">
        <v>44</v>
      </c>
      <c r="B26" t="e">
        <f>Medlemsstatistikk!#REF!</f>
        <v>#REF!</v>
      </c>
      <c r="C26" t="e">
        <f>Medlemsstatistikk!#REF!</f>
        <v>#REF!</v>
      </c>
      <c r="D26" t="e">
        <f>Medlemsstatistikk!#REF!</f>
        <v>#REF!</v>
      </c>
      <c r="E26" s="9"/>
      <c r="F26" s="9" t="e">
        <f t="shared" si="0"/>
        <v>#REF!</v>
      </c>
      <c r="G26" s="9" t="e">
        <f t="shared" si="1"/>
        <v>#REF!</v>
      </c>
      <c r="H26" s="6" t="e">
        <f t="shared" si="2"/>
        <v>#REF!</v>
      </c>
      <c r="I26" s="10">
        <f t="shared" si="3"/>
        <v>-1265</v>
      </c>
      <c r="J26" s="11">
        <f t="shared" si="7"/>
        <v>-253</v>
      </c>
      <c r="K26" s="22" t="e">
        <f t="shared" si="4"/>
        <v>#REF!</v>
      </c>
      <c r="L26" s="8" t="e">
        <f t="shared" si="5"/>
        <v>#REF!</v>
      </c>
    </row>
    <row r="27" spans="1:12" ht="12.75">
      <c r="A27" s="4" t="s">
        <v>5</v>
      </c>
      <c r="B27">
        <f>Medlemsstatistikk!L20</f>
        <v>0</v>
      </c>
      <c r="C27" t="e">
        <f>Medlemsstatistikk!#REF!</f>
        <v>#REF!</v>
      </c>
      <c r="D27" t="e">
        <f>Medlemsstatistikk!#REF!</f>
        <v>#REF!</v>
      </c>
      <c r="E27" s="9"/>
      <c r="F27" s="9" t="e">
        <f t="shared" si="0"/>
        <v>#REF!</v>
      </c>
      <c r="G27" s="9" t="e">
        <f t="shared" si="1"/>
        <v>#REF!</v>
      </c>
      <c r="H27" s="6" t="e">
        <f t="shared" si="2"/>
        <v>#REF!</v>
      </c>
      <c r="I27" s="10">
        <f t="shared" si="3"/>
        <v>-1265</v>
      </c>
      <c r="J27" s="11">
        <f t="shared" si="7"/>
        <v>-253</v>
      </c>
      <c r="K27" s="22" t="e">
        <f t="shared" si="4"/>
        <v>#REF!</v>
      </c>
      <c r="L27" s="8" t="e">
        <f t="shared" si="5"/>
        <v>#REF!</v>
      </c>
    </row>
    <row r="28" spans="1:12" ht="12.75">
      <c r="A28" s="4" t="s">
        <v>47</v>
      </c>
      <c r="B28">
        <f>Medlemsstatistikk!L22</f>
        <v>6</v>
      </c>
      <c r="C28" t="e">
        <f>Medlemsstatistikk!#REF!</f>
        <v>#REF!</v>
      </c>
      <c r="D28" t="e">
        <f>Medlemsstatistikk!#REF!</f>
        <v>#REF!</v>
      </c>
      <c r="E28" s="9"/>
      <c r="F28" s="9" t="e">
        <f t="shared" si="0"/>
        <v>#REF!</v>
      </c>
      <c r="G28" s="9" t="e">
        <f t="shared" si="1"/>
        <v>#REF!</v>
      </c>
      <c r="H28" s="6" t="e">
        <f t="shared" si="2"/>
        <v>#REF!</v>
      </c>
      <c r="I28" s="10">
        <f t="shared" si="3"/>
        <v>-1265</v>
      </c>
      <c r="J28" s="11">
        <f t="shared" si="7"/>
        <v>-253</v>
      </c>
      <c r="K28" s="22" t="e">
        <f t="shared" si="4"/>
        <v>#REF!</v>
      </c>
      <c r="L28" s="8" t="e">
        <f t="shared" si="5"/>
        <v>#REF!</v>
      </c>
    </row>
    <row r="29" spans="1:12" ht="12.75">
      <c r="A29" s="4" t="s">
        <v>48</v>
      </c>
      <c r="B29">
        <f>Medlemsstatistikk!L23</f>
        <v>2</v>
      </c>
      <c r="C29" t="e">
        <f>Medlemsstatistikk!#REF!</f>
        <v>#REF!</v>
      </c>
      <c r="D29" t="e">
        <f>Medlemsstatistikk!#REF!</f>
        <v>#REF!</v>
      </c>
      <c r="E29" s="9"/>
      <c r="F29" s="9" t="e">
        <f t="shared" si="0"/>
        <v>#REF!</v>
      </c>
      <c r="G29" s="9" t="e">
        <f t="shared" si="1"/>
        <v>#REF!</v>
      </c>
      <c r="H29" s="6" t="e">
        <f t="shared" si="2"/>
        <v>#REF!</v>
      </c>
      <c r="I29" s="10">
        <f t="shared" si="3"/>
        <v>-1265</v>
      </c>
      <c r="J29" s="11">
        <f t="shared" si="7"/>
        <v>-253</v>
      </c>
      <c r="K29" s="22" t="e">
        <f t="shared" si="4"/>
        <v>#REF!</v>
      </c>
      <c r="L29" s="8" t="e">
        <f t="shared" si="5"/>
        <v>#REF!</v>
      </c>
    </row>
    <row r="30" spans="1:12" ht="12.75">
      <c r="A30" s="4" t="s">
        <v>49</v>
      </c>
      <c r="B30" t="e">
        <f>Medlemsstatistikk!#REF!</f>
        <v>#REF!</v>
      </c>
      <c r="C30" t="e">
        <f>Medlemsstatistikk!#REF!</f>
        <v>#REF!</v>
      </c>
      <c r="D30" t="e">
        <f>Medlemsstatistikk!#REF!</f>
        <v>#REF!</v>
      </c>
      <c r="E30" s="9"/>
      <c r="F30" s="9" t="e">
        <f t="shared" si="0"/>
        <v>#REF!</v>
      </c>
      <c r="G30" s="9" t="e">
        <f t="shared" si="1"/>
        <v>#REF!</v>
      </c>
      <c r="H30" s="6" t="e">
        <f t="shared" si="2"/>
        <v>#REF!</v>
      </c>
      <c r="I30" s="10">
        <f t="shared" si="3"/>
        <v>-1265</v>
      </c>
      <c r="J30" s="11">
        <f t="shared" si="7"/>
        <v>-253</v>
      </c>
      <c r="K30" s="22" t="e">
        <f t="shared" si="4"/>
        <v>#REF!</v>
      </c>
      <c r="L30" s="8" t="e">
        <f t="shared" si="5"/>
        <v>#REF!</v>
      </c>
    </row>
    <row r="31" spans="1:12" ht="12.75">
      <c r="A31" s="4" t="s">
        <v>50</v>
      </c>
      <c r="B31" t="e">
        <f>Medlemsstatistikk!#REF!</f>
        <v>#REF!</v>
      </c>
      <c r="C31" t="e">
        <f>Medlemsstatistikk!#REF!</f>
        <v>#REF!</v>
      </c>
      <c r="D31" t="e">
        <f>Medlemsstatistikk!#REF!</f>
        <v>#REF!</v>
      </c>
      <c r="E31" s="9"/>
      <c r="F31" s="9" t="e">
        <f t="shared" si="0"/>
        <v>#REF!</v>
      </c>
      <c r="G31" s="9" t="e">
        <f t="shared" si="1"/>
        <v>#REF!</v>
      </c>
      <c r="H31" s="6" t="e">
        <f t="shared" si="2"/>
        <v>#REF!</v>
      </c>
      <c r="I31" s="10">
        <f t="shared" si="3"/>
        <v>-1265</v>
      </c>
      <c r="J31" s="11">
        <f t="shared" si="7"/>
        <v>-253</v>
      </c>
      <c r="K31" s="22" t="e">
        <f t="shared" si="4"/>
        <v>#REF!</v>
      </c>
      <c r="L31" s="8" t="e">
        <f t="shared" si="5"/>
        <v>#REF!</v>
      </c>
    </row>
    <row r="32" spans="1:12" ht="12.75">
      <c r="A32" s="4" t="s">
        <v>1</v>
      </c>
      <c r="B32" t="e">
        <f>Medlemsstatistikk!#REF!</f>
        <v>#REF!</v>
      </c>
      <c r="C32" t="e">
        <f>Medlemsstatistikk!#REF!</f>
        <v>#REF!</v>
      </c>
      <c r="D32" t="e">
        <f>Medlemsstatistikk!#REF!</f>
        <v>#REF!</v>
      </c>
      <c r="E32" s="9"/>
      <c r="F32" s="9" t="e">
        <f t="shared" si="0"/>
        <v>#REF!</v>
      </c>
      <c r="G32" s="9" t="e">
        <f t="shared" si="1"/>
        <v>#REF!</v>
      </c>
      <c r="H32" s="6" t="e">
        <f t="shared" si="2"/>
        <v>#REF!</v>
      </c>
      <c r="I32" s="10">
        <f t="shared" si="3"/>
        <v>-1265</v>
      </c>
      <c r="J32" s="11">
        <f t="shared" si="7"/>
        <v>-253</v>
      </c>
      <c r="K32" s="22" t="e">
        <f t="shared" si="4"/>
        <v>#REF!</v>
      </c>
      <c r="L32" s="8" t="e">
        <f t="shared" si="5"/>
        <v>#REF!</v>
      </c>
    </row>
    <row r="33" spans="1:12" ht="12.75">
      <c r="A33" s="4" t="s">
        <v>51</v>
      </c>
      <c r="B33">
        <f>Medlemsstatistikk!L28</f>
        <v>-25</v>
      </c>
      <c r="C33" t="e">
        <f>Medlemsstatistikk!#REF!</f>
        <v>#REF!</v>
      </c>
      <c r="D33" t="e">
        <f>Medlemsstatistikk!#REF!</f>
        <v>#REF!</v>
      </c>
      <c r="E33" s="9"/>
      <c r="F33" s="9" t="e">
        <f t="shared" si="0"/>
        <v>#REF!</v>
      </c>
      <c r="G33" s="9" t="e">
        <f t="shared" si="1"/>
        <v>#REF!</v>
      </c>
      <c r="H33" s="6" t="e">
        <f t="shared" si="2"/>
        <v>#REF!</v>
      </c>
      <c r="I33" s="10">
        <f t="shared" si="3"/>
        <v>-1265</v>
      </c>
      <c r="J33" s="11">
        <f t="shared" si="7"/>
        <v>-253</v>
      </c>
      <c r="K33" s="22" t="e">
        <f t="shared" si="4"/>
        <v>#REF!</v>
      </c>
      <c r="L33" s="8" t="e">
        <f t="shared" si="5"/>
        <v>#REF!</v>
      </c>
    </row>
    <row r="34" spans="1:12" ht="12.75">
      <c r="A34" s="4" t="s">
        <v>2</v>
      </c>
      <c r="B34" t="e">
        <f>Medlemsstatistikk!#REF!</f>
        <v>#REF!</v>
      </c>
      <c r="C34" t="e">
        <f>Medlemsstatistikk!#REF!</f>
        <v>#REF!</v>
      </c>
      <c r="D34" t="e">
        <f>Medlemsstatistikk!#REF!</f>
        <v>#REF!</v>
      </c>
      <c r="E34" s="9"/>
      <c r="F34" s="9" t="e">
        <f t="shared" si="0"/>
        <v>#REF!</v>
      </c>
      <c r="G34" s="9" t="e">
        <f t="shared" si="1"/>
        <v>#REF!</v>
      </c>
      <c r="H34" s="6" t="e">
        <f t="shared" si="2"/>
        <v>#REF!</v>
      </c>
      <c r="I34" s="10">
        <f t="shared" si="3"/>
        <v>-1265</v>
      </c>
      <c r="J34" s="11">
        <f t="shared" si="7"/>
        <v>-253</v>
      </c>
      <c r="K34" s="22" t="e">
        <f t="shared" si="4"/>
        <v>#REF!</v>
      </c>
      <c r="L34" s="8" t="e">
        <f t="shared" si="5"/>
        <v>#REF!</v>
      </c>
    </row>
    <row r="35" spans="1:12" ht="12.75">
      <c r="A35" s="4" t="s">
        <v>3</v>
      </c>
      <c r="B35" t="e">
        <f>Medlemsstatistikk!#REF!</f>
        <v>#REF!</v>
      </c>
      <c r="C35" t="e">
        <f>Medlemsstatistikk!#REF!</f>
        <v>#REF!</v>
      </c>
      <c r="D35" t="e">
        <f>Medlemsstatistikk!#REF!</f>
        <v>#REF!</v>
      </c>
      <c r="E35" s="9"/>
      <c r="F35" s="9" t="e">
        <f t="shared" si="0"/>
        <v>#REF!</v>
      </c>
      <c r="G35" s="9" t="e">
        <f t="shared" si="1"/>
        <v>#REF!</v>
      </c>
      <c r="H35" s="6" t="e">
        <f t="shared" si="2"/>
        <v>#REF!</v>
      </c>
      <c r="I35" s="10">
        <f t="shared" si="3"/>
        <v>-1265</v>
      </c>
      <c r="J35" s="11">
        <f t="shared" si="7"/>
        <v>-253</v>
      </c>
      <c r="K35" s="22" t="e">
        <f t="shared" si="4"/>
        <v>#REF!</v>
      </c>
      <c r="L35" s="8" t="e">
        <f t="shared" si="5"/>
        <v>#REF!</v>
      </c>
    </row>
    <row r="36" spans="1:12" ht="12.75">
      <c r="A36" s="4" t="s">
        <v>4</v>
      </c>
      <c r="B36">
        <f>Medlemsstatistikk!L35</f>
        <v>0</v>
      </c>
      <c r="C36" t="e">
        <f>Medlemsstatistikk!#REF!</f>
        <v>#REF!</v>
      </c>
      <c r="D36" t="e">
        <f>Medlemsstatistikk!#REF!</f>
        <v>#REF!</v>
      </c>
      <c r="E36" s="9"/>
      <c r="F36" s="9" t="e">
        <f>INT(C36*$H$40)</f>
        <v>#REF!</v>
      </c>
      <c r="G36" s="9" t="e">
        <f>INT(D36*$H$41)</f>
        <v>#REF!</v>
      </c>
      <c r="H36" s="6" t="e">
        <f t="shared" si="2"/>
        <v>#REF!</v>
      </c>
      <c r="I36" s="10">
        <f t="shared" si="3"/>
        <v>-1265</v>
      </c>
      <c r="J36" s="11">
        <f t="shared" si="7"/>
        <v>-253</v>
      </c>
      <c r="K36" s="22" t="e">
        <f t="shared" si="4"/>
        <v>#REF!</v>
      </c>
      <c r="L36" s="8" t="e">
        <f t="shared" si="5"/>
        <v>#REF!</v>
      </c>
    </row>
    <row r="37" spans="1:12" ht="13.5" thickBot="1">
      <c r="A37" s="1" t="s">
        <v>9</v>
      </c>
      <c r="B37" s="1" t="e">
        <f>SUM(B2:B24)</f>
        <v>#REF!</v>
      </c>
      <c r="C37" s="1" t="e">
        <f>SUM(C2:C24)</f>
        <v>#REF!</v>
      </c>
      <c r="D37" s="1" t="e">
        <f>SUM(D2:D24)</f>
        <v>#REF!</v>
      </c>
      <c r="E37" s="1"/>
      <c r="F37" s="1"/>
      <c r="G37" s="1"/>
      <c r="H37" s="18" t="e">
        <f>SUM(H2:H24)</f>
        <v>#REF!</v>
      </c>
      <c r="I37" s="1"/>
      <c r="J37" s="1"/>
      <c r="K37" s="23"/>
      <c r="L37" s="18" t="e">
        <f>SUM(L2:L24)</f>
        <v>#REF!</v>
      </c>
    </row>
    <row r="38" spans="1:12" ht="13.5" thickTop="1">
      <c r="A38" s="3"/>
      <c r="B38" s="3"/>
      <c r="C38" s="3"/>
      <c r="D38" s="3"/>
      <c r="E38" s="9"/>
      <c r="F38" s="9"/>
      <c r="G38" s="9"/>
      <c r="H38" s="12"/>
      <c r="I38" s="10"/>
      <c r="J38" s="11"/>
      <c r="K38" s="24"/>
      <c r="L38" s="3"/>
    </row>
    <row r="39" spans="1:8" ht="12.75">
      <c r="A39" t="s">
        <v>16</v>
      </c>
      <c r="B39" s="5">
        <v>37940</v>
      </c>
      <c r="D39" t="s">
        <v>19</v>
      </c>
      <c r="E39" s="5" t="s">
        <v>20</v>
      </c>
      <c r="H39" s="8" t="s">
        <v>21</v>
      </c>
    </row>
    <row r="40" spans="1:8" ht="12.75">
      <c r="A40" t="s">
        <v>17</v>
      </c>
      <c r="B40" s="8">
        <v>3</v>
      </c>
      <c r="D40" s="8">
        <f>B40/3</f>
        <v>1</v>
      </c>
      <c r="E40" s="8">
        <f>B40-D40</f>
        <v>2</v>
      </c>
      <c r="F40" s="8"/>
      <c r="G40" s="8"/>
      <c r="H40" s="8" t="e">
        <f>E40/C37</f>
        <v>#REF!</v>
      </c>
    </row>
    <row r="41" spans="1:8" ht="12.75">
      <c r="A41" t="s">
        <v>18</v>
      </c>
      <c r="B41" s="8">
        <v>3</v>
      </c>
      <c r="C41" s="8"/>
      <c r="D41" s="8" t="e">
        <f>B41-E41</f>
        <v>#REF!</v>
      </c>
      <c r="E41" s="8" t="e">
        <f>H40*D37</f>
        <v>#REF!</v>
      </c>
      <c r="F41" s="8"/>
      <c r="G41" s="8"/>
      <c r="H41" s="8" t="e">
        <f>E41/D37</f>
        <v>#REF!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0"/>
  <sheetViews>
    <sheetView tabSelected="1" zoomScale="80" zoomScaleNormal="80" zoomScaleSheetLayoutView="75" zoomScalePageLayoutView="0" workbookViewId="0" topLeftCell="A5">
      <selection activeCell="O37" sqref="O37"/>
    </sheetView>
  </sheetViews>
  <sheetFormatPr defaultColWidth="9.28125" defaultRowHeight="12.75"/>
  <cols>
    <col min="1" max="1" width="20.421875" style="4" customWidth="1"/>
    <col min="2" max="2" width="7.57421875" style="30" customWidth="1"/>
    <col min="3" max="3" width="6.28125" style="30" customWidth="1"/>
    <col min="4" max="4" width="6.57421875" style="30" customWidth="1"/>
    <col min="5" max="6" width="6.7109375" style="30" customWidth="1"/>
    <col min="7" max="9" width="6.57421875" style="30" customWidth="1"/>
    <col min="10" max="10" width="6.57421875" style="75" customWidth="1"/>
    <col min="11" max="11" width="6.57421875" style="30" customWidth="1"/>
    <col min="12" max="12" width="8.7109375" style="73" customWidth="1"/>
    <col min="13" max="13" width="7.57421875" style="30" customWidth="1"/>
    <col min="14" max="14" width="9.28125" style="86" customWidth="1"/>
    <col min="15" max="15" width="24.28125" style="39" customWidth="1"/>
    <col min="16" max="17" width="9.28125" style="4" customWidth="1"/>
    <col min="18" max="18" width="10.140625" style="30" customWidth="1"/>
    <col min="19" max="19" width="18.28125" style="0" customWidth="1"/>
    <col min="20" max="20" width="9.28125" style="0" customWidth="1"/>
    <col min="21" max="21" width="16.28125" style="0" customWidth="1"/>
  </cols>
  <sheetData>
    <row r="1" spans="1:18" s="49" customFormat="1" ht="12.75">
      <c r="A1" s="51" t="s">
        <v>95</v>
      </c>
      <c r="B1" s="50"/>
      <c r="C1" s="50"/>
      <c r="D1" s="50"/>
      <c r="E1" s="50"/>
      <c r="F1" s="50"/>
      <c r="G1" s="50"/>
      <c r="H1" s="50"/>
      <c r="I1" s="50"/>
      <c r="J1" s="61"/>
      <c r="K1" s="50"/>
      <c r="L1" s="71"/>
      <c r="M1" s="50"/>
      <c r="N1" s="86"/>
      <c r="O1" s="53"/>
      <c r="P1" s="51"/>
      <c r="Q1" s="51"/>
      <c r="R1" s="50"/>
    </row>
    <row r="3" spans="1:21" ht="12.75" customHeight="1">
      <c r="A3" s="33" t="s">
        <v>108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6"/>
      <c r="M3" s="87"/>
      <c r="N3" s="92"/>
      <c r="Q3" s="121"/>
      <c r="R3" s="122"/>
      <c r="S3" s="122"/>
      <c r="T3" s="122"/>
      <c r="U3" s="4"/>
    </row>
    <row r="4" spans="1:21" s="47" customFormat="1" ht="26.25">
      <c r="A4" s="44" t="s">
        <v>6</v>
      </c>
      <c r="B4" s="48" t="s">
        <v>94</v>
      </c>
      <c r="C4" s="48" t="s">
        <v>93</v>
      </c>
      <c r="D4" s="45" t="s">
        <v>89</v>
      </c>
      <c r="E4" s="45" t="s">
        <v>78</v>
      </c>
      <c r="F4" s="45" t="s">
        <v>90</v>
      </c>
      <c r="G4" s="45" t="s">
        <v>64</v>
      </c>
      <c r="H4" s="45" t="s">
        <v>91</v>
      </c>
      <c r="I4" s="45" t="s">
        <v>100</v>
      </c>
      <c r="J4" s="45">
        <v>2020</v>
      </c>
      <c r="K4" s="45">
        <v>2019</v>
      </c>
      <c r="L4" s="72" t="s">
        <v>65</v>
      </c>
      <c r="M4" s="88" t="s">
        <v>92</v>
      </c>
      <c r="N4" s="93" t="s">
        <v>126</v>
      </c>
      <c r="O4" s="46"/>
      <c r="P4" s="69"/>
      <c r="Q4" s="76"/>
      <c r="R4" s="94"/>
      <c r="S4" s="77"/>
      <c r="T4" s="77"/>
      <c r="U4" s="69"/>
    </row>
    <row r="5" spans="1:21" s="2" customFormat="1" ht="12.75">
      <c r="A5" s="52" t="s">
        <v>6</v>
      </c>
      <c r="B5" s="62" t="s">
        <v>7</v>
      </c>
      <c r="C5" s="62" t="s">
        <v>11</v>
      </c>
      <c r="D5" s="62" t="s">
        <v>62</v>
      </c>
      <c r="E5" s="62" t="s">
        <v>78</v>
      </c>
      <c r="F5" s="62" t="s">
        <v>63</v>
      </c>
      <c r="G5" s="62" t="s">
        <v>64</v>
      </c>
      <c r="H5" s="62" t="s">
        <v>79</v>
      </c>
      <c r="I5" s="62"/>
      <c r="J5" s="62">
        <v>16</v>
      </c>
      <c r="K5" s="62"/>
      <c r="L5" s="36"/>
      <c r="M5" s="116" t="s">
        <v>80</v>
      </c>
      <c r="N5" s="117"/>
      <c r="O5" s="54"/>
      <c r="P5" s="26"/>
      <c r="Q5" s="26" t="s">
        <v>122</v>
      </c>
      <c r="R5" s="95"/>
      <c r="S5" s="26"/>
      <c r="T5" s="26"/>
      <c r="U5" s="26"/>
    </row>
    <row r="6" spans="1:20" s="4" customFormat="1" ht="12.75">
      <c r="A6" s="37" t="s">
        <v>83</v>
      </c>
      <c r="B6" s="38">
        <v>3</v>
      </c>
      <c r="C6" s="38">
        <v>1</v>
      </c>
      <c r="D6" s="38"/>
      <c r="E6" s="38">
        <v>7</v>
      </c>
      <c r="F6" s="38">
        <v>28</v>
      </c>
      <c r="G6" s="38">
        <v>11</v>
      </c>
      <c r="H6" s="38"/>
      <c r="I6" s="38"/>
      <c r="J6" s="34">
        <f aca="true" t="shared" si="0" ref="J6:J27">SUM(B6:H6)</f>
        <v>50</v>
      </c>
      <c r="K6" s="36">
        <v>58</v>
      </c>
      <c r="L6" s="74">
        <f>J6-K6</f>
        <v>-8</v>
      </c>
      <c r="M6" s="28">
        <v>46</v>
      </c>
      <c r="N6" s="117">
        <f>L6/J6</f>
        <v>-0.16</v>
      </c>
      <c r="O6" s="35"/>
      <c r="P6" s="67"/>
      <c r="R6" s="73" t="s">
        <v>123</v>
      </c>
      <c r="S6" s="66" t="s">
        <v>6</v>
      </c>
      <c r="T6" s="78"/>
    </row>
    <row r="7" spans="1:21" ht="12.75">
      <c r="A7" s="37" t="s">
        <v>67</v>
      </c>
      <c r="B7" s="38">
        <v>3</v>
      </c>
      <c r="C7" s="38"/>
      <c r="D7" s="38"/>
      <c r="E7" s="38">
        <v>10</v>
      </c>
      <c r="F7" s="38">
        <v>12</v>
      </c>
      <c r="G7" s="38">
        <v>2</v>
      </c>
      <c r="H7" s="38"/>
      <c r="I7" s="38"/>
      <c r="J7" s="34">
        <f t="shared" si="0"/>
        <v>27</v>
      </c>
      <c r="K7" s="36">
        <v>27</v>
      </c>
      <c r="L7" s="36">
        <f aca="true" t="shared" si="1" ref="L7:L29">J7-K7</f>
        <v>0</v>
      </c>
      <c r="M7" s="89">
        <v>25</v>
      </c>
      <c r="N7" s="117">
        <f aca="true" t="shared" si="2" ref="N7:N31">L7/J7</f>
        <v>0</v>
      </c>
      <c r="O7" s="35"/>
      <c r="P7" s="67"/>
      <c r="Q7" s="82">
        <v>1</v>
      </c>
      <c r="R7" s="96">
        <v>132</v>
      </c>
      <c r="S7" s="83" t="s">
        <v>121</v>
      </c>
      <c r="T7" s="66"/>
      <c r="U7" s="4"/>
    </row>
    <row r="8" spans="1:20" s="26" customFormat="1" ht="12.75">
      <c r="A8" s="35" t="s">
        <v>66</v>
      </c>
      <c r="B8" s="36">
        <v>12</v>
      </c>
      <c r="C8" s="36">
        <v>4</v>
      </c>
      <c r="D8" s="36"/>
      <c r="E8" s="36">
        <v>10</v>
      </c>
      <c r="F8" s="36">
        <v>33</v>
      </c>
      <c r="G8" s="36">
        <v>6</v>
      </c>
      <c r="H8" s="36"/>
      <c r="I8" s="36"/>
      <c r="J8" s="34">
        <f t="shared" si="0"/>
        <v>65</v>
      </c>
      <c r="K8" s="36">
        <v>70</v>
      </c>
      <c r="L8" s="74">
        <f t="shared" si="1"/>
        <v>-5</v>
      </c>
      <c r="M8" s="90">
        <v>49</v>
      </c>
      <c r="N8" s="117">
        <f t="shared" si="2"/>
        <v>-0.07692307692307693</v>
      </c>
      <c r="O8" s="35"/>
      <c r="P8" s="66"/>
      <c r="Q8" s="81">
        <v>2</v>
      </c>
      <c r="R8" s="97">
        <v>104</v>
      </c>
      <c r="S8" s="81" t="s">
        <v>119</v>
      </c>
      <c r="T8" s="66"/>
    </row>
    <row r="9" spans="1:21" ht="12.75">
      <c r="A9" s="37" t="s">
        <v>85</v>
      </c>
      <c r="B9" s="38">
        <v>1</v>
      </c>
      <c r="C9" s="38">
        <v>1</v>
      </c>
      <c r="D9" s="38">
        <v>5</v>
      </c>
      <c r="E9" s="38">
        <v>3</v>
      </c>
      <c r="F9" s="38"/>
      <c r="G9" s="38"/>
      <c r="H9" s="38"/>
      <c r="I9" s="38"/>
      <c r="J9" s="34">
        <f t="shared" si="0"/>
        <v>10</v>
      </c>
      <c r="K9" s="36">
        <v>13</v>
      </c>
      <c r="L9" s="74">
        <f t="shared" si="1"/>
        <v>-3</v>
      </c>
      <c r="M9" s="89">
        <v>8</v>
      </c>
      <c r="N9" s="117">
        <f t="shared" si="2"/>
        <v>-0.3</v>
      </c>
      <c r="O9" s="118"/>
      <c r="P9" s="66"/>
      <c r="Q9" s="113">
        <v>3</v>
      </c>
      <c r="R9" s="114">
        <v>65</v>
      </c>
      <c r="S9" s="115" t="s">
        <v>110</v>
      </c>
      <c r="T9" s="66"/>
      <c r="U9" s="4"/>
    </row>
    <row r="10" spans="1:20" s="4" customFormat="1" ht="12.75">
      <c r="A10" s="37" t="s">
        <v>68</v>
      </c>
      <c r="B10" s="38">
        <v>12</v>
      </c>
      <c r="C10" s="38"/>
      <c r="D10" s="36">
        <v>7</v>
      </c>
      <c r="E10" s="38">
        <v>9</v>
      </c>
      <c r="F10" s="38">
        <v>17</v>
      </c>
      <c r="G10" s="38">
        <v>6</v>
      </c>
      <c r="H10" s="38">
        <v>1</v>
      </c>
      <c r="I10" s="38"/>
      <c r="J10" s="34">
        <f t="shared" si="0"/>
        <v>52</v>
      </c>
      <c r="K10" s="36">
        <v>69</v>
      </c>
      <c r="L10" s="74">
        <f t="shared" si="1"/>
        <v>-17</v>
      </c>
      <c r="M10" s="89">
        <v>40</v>
      </c>
      <c r="N10" s="117">
        <f t="shared" si="2"/>
        <v>-0.3269230769230769</v>
      </c>
      <c r="O10" s="35"/>
      <c r="P10" s="66"/>
      <c r="Q10" s="113">
        <v>4</v>
      </c>
      <c r="R10" s="114">
        <v>63</v>
      </c>
      <c r="S10" s="115" t="s">
        <v>116</v>
      </c>
      <c r="T10" s="66"/>
    </row>
    <row r="11" spans="1:20" s="4" customFormat="1" ht="12.75">
      <c r="A11" s="37" t="s">
        <v>69</v>
      </c>
      <c r="B11" s="38">
        <v>6</v>
      </c>
      <c r="C11" s="38"/>
      <c r="D11" s="38"/>
      <c r="E11" s="38">
        <v>7</v>
      </c>
      <c r="F11" s="38">
        <v>17</v>
      </c>
      <c r="G11" s="38">
        <v>6</v>
      </c>
      <c r="H11" s="38"/>
      <c r="I11" s="38"/>
      <c r="J11" s="34">
        <f t="shared" si="0"/>
        <v>36</v>
      </c>
      <c r="K11" s="36">
        <v>34</v>
      </c>
      <c r="L11" s="36">
        <f t="shared" si="1"/>
        <v>2</v>
      </c>
      <c r="M11" s="90">
        <v>30</v>
      </c>
      <c r="N11" s="117">
        <f t="shared" si="2"/>
        <v>0.05555555555555555</v>
      </c>
      <c r="O11" s="35"/>
      <c r="P11" s="66"/>
      <c r="Q11" s="110">
        <v>4</v>
      </c>
      <c r="R11" s="111">
        <v>58</v>
      </c>
      <c r="S11" s="112" t="s">
        <v>86</v>
      </c>
      <c r="T11" s="66"/>
    </row>
    <row r="12" spans="1:20" s="4" customFormat="1" ht="12.75">
      <c r="A12" s="37" t="s">
        <v>86</v>
      </c>
      <c r="B12" s="38">
        <v>6</v>
      </c>
      <c r="C12" s="38">
        <v>4</v>
      </c>
      <c r="D12" s="38">
        <v>9</v>
      </c>
      <c r="E12" s="38">
        <v>14</v>
      </c>
      <c r="F12" s="38">
        <v>14</v>
      </c>
      <c r="G12" s="38">
        <v>11</v>
      </c>
      <c r="H12" s="38"/>
      <c r="I12" s="38"/>
      <c r="J12" s="34">
        <f t="shared" si="0"/>
        <v>58</v>
      </c>
      <c r="K12" s="36">
        <v>65</v>
      </c>
      <c r="L12" s="74">
        <f t="shared" si="1"/>
        <v>-7</v>
      </c>
      <c r="M12" s="89">
        <v>48</v>
      </c>
      <c r="N12" s="117">
        <f t="shared" si="2"/>
        <v>-0.1206896551724138</v>
      </c>
      <c r="O12" s="35"/>
      <c r="P12" s="66"/>
      <c r="Q12" s="110">
        <v>6</v>
      </c>
      <c r="R12" s="111">
        <v>52</v>
      </c>
      <c r="S12" s="112" t="s">
        <v>111</v>
      </c>
      <c r="T12" s="66"/>
    </row>
    <row r="13" spans="1:21" ht="12.75">
      <c r="A13" s="37" t="s">
        <v>70</v>
      </c>
      <c r="B13" s="38">
        <v>1</v>
      </c>
      <c r="C13" s="38">
        <v>3</v>
      </c>
      <c r="D13" s="38"/>
      <c r="E13" s="38"/>
      <c r="F13" s="38">
        <v>2</v>
      </c>
      <c r="G13" s="38">
        <v>3</v>
      </c>
      <c r="H13" s="38"/>
      <c r="I13" s="38"/>
      <c r="J13" s="34">
        <f t="shared" si="0"/>
        <v>9</v>
      </c>
      <c r="K13" s="36">
        <v>10</v>
      </c>
      <c r="L13" s="74">
        <f t="shared" si="1"/>
        <v>-1</v>
      </c>
      <c r="M13" s="89">
        <v>5</v>
      </c>
      <c r="N13" s="117">
        <f t="shared" si="2"/>
        <v>-0.1111111111111111</v>
      </c>
      <c r="O13" s="35"/>
      <c r="P13" s="66"/>
      <c r="Q13" s="110">
        <v>7</v>
      </c>
      <c r="R13" s="111">
        <v>50</v>
      </c>
      <c r="S13" s="112" t="s">
        <v>83</v>
      </c>
      <c r="T13" s="4"/>
      <c r="U13" s="4"/>
    </row>
    <row r="14" spans="1:20" s="4" customFormat="1" ht="12.75">
      <c r="A14" s="37" t="s">
        <v>71</v>
      </c>
      <c r="B14" s="38">
        <v>6</v>
      </c>
      <c r="C14" s="38">
        <v>5</v>
      </c>
      <c r="D14" s="38"/>
      <c r="E14" s="38">
        <v>1</v>
      </c>
      <c r="F14" s="38">
        <v>17</v>
      </c>
      <c r="G14" s="38">
        <v>9</v>
      </c>
      <c r="H14" s="38"/>
      <c r="I14" s="38"/>
      <c r="J14" s="34">
        <f t="shared" si="0"/>
        <v>38</v>
      </c>
      <c r="K14" s="36">
        <v>46</v>
      </c>
      <c r="L14" s="74">
        <f t="shared" si="1"/>
        <v>-8</v>
      </c>
      <c r="M14" s="89">
        <v>27</v>
      </c>
      <c r="N14" s="117">
        <f t="shared" si="2"/>
        <v>-0.21052631578947367</v>
      </c>
      <c r="O14" s="119"/>
      <c r="P14" s="66"/>
      <c r="Q14" s="107">
        <v>8</v>
      </c>
      <c r="R14" s="108">
        <v>47</v>
      </c>
      <c r="S14" s="109" t="s">
        <v>98</v>
      </c>
      <c r="T14" s="66"/>
    </row>
    <row r="15" spans="1:21" ht="12.75">
      <c r="A15" s="37" t="s">
        <v>72</v>
      </c>
      <c r="B15" s="38">
        <v>5</v>
      </c>
      <c r="C15" s="38">
        <v>2</v>
      </c>
      <c r="D15" s="38"/>
      <c r="E15" s="38">
        <v>1</v>
      </c>
      <c r="F15" s="38">
        <v>14</v>
      </c>
      <c r="G15" s="38">
        <v>5</v>
      </c>
      <c r="H15" s="38">
        <v>1</v>
      </c>
      <c r="I15" s="38"/>
      <c r="J15" s="34">
        <f t="shared" si="0"/>
        <v>28</v>
      </c>
      <c r="K15" s="36">
        <v>38</v>
      </c>
      <c r="L15" s="74">
        <f t="shared" si="1"/>
        <v>-10</v>
      </c>
      <c r="M15" s="89">
        <v>21</v>
      </c>
      <c r="N15" s="117">
        <f t="shared" si="2"/>
        <v>-0.35714285714285715</v>
      </c>
      <c r="O15" s="35"/>
      <c r="P15" s="66"/>
      <c r="Q15" s="82">
        <v>9</v>
      </c>
      <c r="R15" s="96">
        <v>38</v>
      </c>
      <c r="S15" s="83" t="s">
        <v>114</v>
      </c>
      <c r="T15" s="66"/>
      <c r="U15" s="4"/>
    </row>
    <row r="16" spans="1:20" s="4" customFormat="1" ht="12.75">
      <c r="A16" s="37" t="s">
        <v>73</v>
      </c>
      <c r="B16" s="38">
        <v>5</v>
      </c>
      <c r="C16" s="38"/>
      <c r="D16" s="38"/>
      <c r="E16" s="38">
        <v>11</v>
      </c>
      <c r="F16" s="38">
        <v>31</v>
      </c>
      <c r="G16" s="38">
        <v>16</v>
      </c>
      <c r="H16" s="38"/>
      <c r="I16" s="38"/>
      <c r="J16" s="34">
        <f t="shared" si="0"/>
        <v>63</v>
      </c>
      <c r="K16" s="36">
        <v>88</v>
      </c>
      <c r="L16" s="74">
        <f t="shared" si="1"/>
        <v>-25</v>
      </c>
      <c r="M16" s="89">
        <v>58</v>
      </c>
      <c r="N16" s="117">
        <f t="shared" si="2"/>
        <v>-0.3968253968253968</v>
      </c>
      <c r="O16" s="35"/>
      <c r="P16" s="66"/>
      <c r="Q16" s="82">
        <v>10</v>
      </c>
      <c r="R16" s="96">
        <v>36</v>
      </c>
      <c r="S16" s="83" t="s">
        <v>112</v>
      </c>
      <c r="T16" s="66"/>
    </row>
    <row r="17" spans="1:20" s="4" customFormat="1" ht="12.75">
      <c r="A17" s="37" t="s">
        <v>82</v>
      </c>
      <c r="B17" s="38">
        <v>4</v>
      </c>
      <c r="C17" s="38"/>
      <c r="D17" s="38"/>
      <c r="E17" s="38">
        <v>4</v>
      </c>
      <c r="F17" s="38">
        <v>12</v>
      </c>
      <c r="G17" s="38">
        <v>10</v>
      </c>
      <c r="H17" s="38"/>
      <c r="I17" s="38"/>
      <c r="J17" s="34">
        <f t="shared" si="0"/>
        <v>30</v>
      </c>
      <c r="K17" s="36">
        <v>34</v>
      </c>
      <c r="L17" s="74">
        <f t="shared" si="1"/>
        <v>-4</v>
      </c>
      <c r="M17" s="89">
        <v>26</v>
      </c>
      <c r="N17" s="117">
        <f t="shared" si="2"/>
        <v>-0.13333333333333333</v>
      </c>
      <c r="O17" s="35"/>
      <c r="P17" s="66"/>
      <c r="Q17" s="82">
        <v>11</v>
      </c>
      <c r="R17" s="96">
        <v>35</v>
      </c>
      <c r="S17" s="83" t="s">
        <v>74</v>
      </c>
      <c r="T17" s="66"/>
    </row>
    <row r="18" spans="1:20" s="4" customFormat="1" ht="12.75">
      <c r="A18" s="37" t="s">
        <v>75</v>
      </c>
      <c r="B18" s="38">
        <v>2</v>
      </c>
      <c r="C18" s="38"/>
      <c r="D18" s="38"/>
      <c r="E18" s="38">
        <v>1</v>
      </c>
      <c r="F18" s="38">
        <v>9</v>
      </c>
      <c r="G18" s="38">
        <v>4</v>
      </c>
      <c r="H18" s="38"/>
      <c r="I18" s="38"/>
      <c r="J18" s="34">
        <f t="shared" si="0"/>
        <v>16</v>
      </c>
      <c r="K18" s="36">
        <v>19</v>
      </c>
      <c r="L18" s="74">
        <f t="shared" si="1"/>
        <v>-3</v>
      </c>
      <c r="M18" s="89">
        <v>14</v>
      </c>
      <c r="N18" s="117">
        <f t="shared" si="2"/>
        <v>-0.1875</v>
      </c>
      <c r="O18" s="35"/>
      <c r="P18" s="66"/>
      <c r="Q18" s="82">
        <v>12</v>
      </c>
      <c r="R18" s="96">
        <v>30</v>
      </c>
      <c r="S18" s="83" t="s">
        <v>82</v>
      </c>
      <c r="T18" s="66"/>
    </row>
    <row r="19" spans="1:20" s="4" customFormat="1" ht="12.75">
      <c r="A19" s="37" t="s">
        <v>74</v>
      </c>
      <c r="B19" s="38">
        <v>2</v>
      </c>
      <c r="C19" s="38">
        <v>1</v>
      </c>
      <c r="D19" s="38">
        <v>2</v>
      </c>
      <c r="E19" s="38">
        <v>17</v>
      </c>
      <c r="F19" s="38">
        <v>11</v>
      </c>
      <c r="G19" s="38">
        <v>2</v>
      </c>
      <c r="H19" s="38"/>
      <c r="I19" s="38"/>
      <c r="J19" s="34">
        <v>35</v>
      </c>
      <c r="K19" s="36">
        <v>32</v>
      </c>
      <c r="L19" s="36">
        <f t="shared" si="1"/>
        <v>3</v>
      </c>
      <c r="M19" s="89">
        <v>32</v>
      </c>
      <c r="N19" s="117">
        <f t="shared" si="2"/>
        <v>0.08571428571428572</v>
      </c>
      <c r="O19" s="37"/>
      <c r="P19" s="66"/>
      <c r="Q19" s="104">
        <v>13</v>
      </c>
      <c r="R19" s="105">
        <v>29</v>
      </c>
      <c r="S19" s="106" t="s">
        <v>97</v>
      </c>
      <c r="T19" s="66"/>
    </row>
    <row r="20" spans="1:20" s="4" customFormat="1" ht="12.75">
      <c r="A20" s="37" t="s">
        <v>76</v>
      </c>
      <c r="B20" s="38">
        <v>1</v>
      </c>
      <c r="C20" s="38"/>
      <c r="D20" s="38"/>
      <c r="E20" s="38"/>
      <c r="F20" s="38"/>
      <c r="G20" s="38"/>
      <c r="H20" s="38"/>
      <c r="I20" s="38"/>
      <c r="J20" s="34">
        <f t="shared" si="0"/>
        <v>1</v>
      </c>
      <c r="K20" s="36">
        <v>1</v>
      </c>
      <c r="L20" s="36">
        <f t="shared" si="1"/>
        <v>0</v>
      </c>
      <c r="M20" s="89">
        <v>0</v>
      </c>
      <c r="N20" s="120">
        <v>0</v>
      </c>
      <c r="O20" s="35"/>
      <c r="P20" s="66"/>
      <c r="Q20" s="104">
        <v>14</v>
      </c>
      <c r="R20" s="105">
        <v>28</v>
      </c>
      <c r="S20" s="106" t="s">
        <v>115</v>
      </c>
      <c r="T20" s="66"/>
    </row>
    <row r="21" spans="1:20" s="4" customFormat="1" ht="12.75">
      <c r="A21" s="35" t="s">
        <v>124</v>
      </c>
      <c r="B21" s="38">
        <v>3</v>
      </c>
      <c r="C21" s="38">
        <v>4</v>
      </c>
      <c r="D21" s="38"/>
      <c r="E21" s="38"/>
      <c r="F21" s="38"/>
      <c r="G21" s="38"/>
      <c r="H21" s="38"/>
      <c r="I21" s="38"/>
      <c r="J21" s="34">
        <f t="shared" si="0"/>
        <v>7</v>
      </c>
      <c r="K21" s="36">
        <v>6</v>
      </c>
      <c r="L21" s="36">
        <f t="shared" si="1"/>
        <v>1</v>
      </c>
      <c r="M21" s="89">
        <v>0</v>
      </c>
      <c r="N21" s="117">
        <f t="shared" si="2"/>
        <v>0.14285714285714285</v>
      </c>
      <c r="O21" s="35"/>
      <c r="P21" s="66"/>
      <c r="Q21" s="104">
        <v>15</v>
      </c>
      <c r="R21" s="105">
        <v>27</v>
      </c>
      <c r="S21" s="106" t="s">
        <v>120</v>
      </c>
      <c r="T21" s="66"/>
    </row>
    <row r="22" spans="1:20" s="4" customFormat="1" ht="12.75">
      <c r="A22" s="37" t="s">
        <v>77</v>
      </c>
      <c r="B22" s="38">
        <v>9</v>
      </c>
      <c r="C22" s="38">
        <v>2</v>
      </c>
      <c r="D22" s="38">
        <v>20</v>
      </c>
      <c r="E22" s="38">
        <v>17</v>
      </c>
      <c r="F22" s="38">
        <v>41</v>
      </c>
      <c r="G22" s="38">
        <v>15</v>
      </c>
      <c r="H22" s="38"/>
      <c r="I22" s="38"/>
      <c r="J22" s="34">
        <f t="shared" si="0"/>
        <v>104</v>
      </c>
      <c r="K22" s="38">
        <v>98</v>
      </c>
      <c r="L22" s="36">
        <f t="shared" si="1"/>
        <v>6</v>
      </c>
      <c r="M22" s="89">
        <v>93</v>
      </c>
      <c r="N22" s="117">
        <f t="shared" si="2"/>
        <v>0.057692307692307696</v>
      </c>
      <c r="O22" s="35"/>
      <c r="P22" s="66"/>
      <c r="Q22" s="104">
        <v>16</v>
      </c>
      <c r="R22" s="105">
        <v>27</v>
      </c>
      <c r="S22" s="106" t="s">
        <v>109</v>
      </c>
      <c r="T22" s="66"/>
    </row>
    <row r="23" spans="1:21" ht="12.75">
      <c r="A23" s="37" t="s">
        <v>96</v>
      </c>
      <c r="B23" s="38">
        <v>4</v>
      </c>
      <c r="C23" s="38"/>
      <c r="D23" s="38"/>
      <c r="E23" s="38"/>
      <c r="F23" s="38">
        <v>12</v>
      </c>
      <c r="G23" s="38">
        <v>9</v>
      </c>
      <c r="H23" s="38"/>
      <c r="I23" s="38"/>
      <c r="J23" s="34">
        <f t="shared" si="0"/>
        <v>25</v>
      </c>
      <c r="K23" s="38">
        <v>23</v>
      </c>
      <c r="L23" s="36">
        <f t="shared" si="1"/>
        <v>2</v>
      </c>
      <c r="M23" s="89">
        <v>21</v>
      </c>
      <c r="N23" s="117">
        <f t="shared" si="2"/>
        <v>0.08</v>
      </c>
      <c r="O23" s="35"/>
      <c r="P23" s="66"/>
      <c r="Q23" s="104">
        <v>17</v>
      </c>
      <c r="R23" s="105">
        <v>25</v>
      </c>
      <c r="S23" s="106" t="s">
        <v>87</v>
      </c>
      <c r="T23" s="66"/>
      <c r="U23" s="4"/>
    </row>
    <row r="24" spans="1:20" s="4" customFormat="1" ht="12.75">
      <c r="A24" s="37" t="s">
        <v>84</v>
      </c>
      <c r="B24" s="38">
        <v>2</v>
      </c>
      <c r="C24" s="38"/>
      <c r="D24" s="38"/>
      <c r="E24" s="38"/>
      <c r="F24" s="38">
        <v>3</v>
      </c>
      <c r="G24" s="38">
        <v>1</v>
      </c>
      <c r="H24" s="38"/>
      <c r="I24" s="38"/>
      <c r="J24" s="34">
        <f t="shared" si="0"/>
        <v>6</v>
      </c>
      <c r="K24" s="38">
        <v>7</v>
      </c>
      <c r="L24" s="74">
        <f t="shared" si="1"/>
        <v>-1</v>
      </c>
      <c r="M24" s="89">
        <v>4</v>
      </c>
      <c r="N24" s="117">
        <f t="shared" si="2"/>
        <v>-0.16666666666666666</v>
      </c>
      <c r="O24" s="35"/>
      <c r="P24" s="66"/>
      <c r="Q24" s="104">
        <v>18</v>
      </c>
      <c r="R24" s="105">
        <v>25</v>
      </c>
      <c r="S24" s="106" t="s">
        <v>96</v>
      </c>
      <c r="T24" s="66"/>
    </row>
    <row r="25" spans="1:21" ht="12.75">
      <c r="A25" s="37" t="s">
        <v>97</v>
      </c>
      <c r="B25" s="38">
        <v>1</v>
      </c>
      <c r="C25" s="38">
        <v>1</v>
      </c>
      <c r="D25" s="38">
        <v>5</v>
      </c>
      <c r="E25" s="38">
        <v>14</v>
      </c>
      <c r="F25" s="38">
        <v>8</v>
      </c>
      <c r="G25" s="38"/>
      <c r="H25" s="38"/>
      <c r="I25" s="38"/>
      <c r="J25" s="34">
        <f t="shared" si="0"/>
        <v>29</v>
      </c>
      <c r="K25" s="38">
        <v>26</v>
      </c>
      <c r="L25" s="36">
        <f t="shared" si="1"/>
        <v>3</v>
      </c>
      <c r="M25" s="89">
        <v>27</v>
      </c>
      <c r="N25" s="117">
        <f t="shared" si="2"/>
        <v>0.10344827586206896</v>
      </c>
      <c r="O25" s="35"/>
      <c r="P25" s="66"/>
      <c r="Q25" s="79">
        <v>19</v>
      </c>
      <c r="R25" s="98">
        <v>16</v>
      </c>
      <c r="S25" s="80" t="s">
        <v>117</v>
      </c>
      <c r="T25" s="66"/>
      <c r="U25" s="4"/>
    </row>
    <row r="26" spans="1:21" ht="12.75">
      <c r="A26" s="37" t="s">
        <v>98</v>
      </c>
      <c r="B26" s="38">
        <v>10</v>
      </c>
      <c r="C26" s="38"/>
      <c r="D26" s="38">
        <v>5</v>
      </c>
      <c r="E26" s="38">
        <v>7</v>
      </c>
      <c r="F26" s="38">
        <v>17</v>
      </c>
      <c r="G26" s="38">
        <v>8</v>
      </c>
      <c r="H26" s="38"/>
      <c r="I26" s="38"/>
      <c r="J26" s="34">
        <f t="shared" si="0"/>
        <v>47</v>
      </c>
      <c r="K26" s="38">
        <v>40</v>
      </c>
      <c r="L26" s="36">
        <f t="shared" si="1"/>
        <v>7</v>
      </c>
      <c r="M26" s="89">
        <v>37</v>
      </c>
      <c r="N26" s="117">
        <f t="shared" si="2"/>
        <v>0.14893617021276595</v>
      </c>
      <c r="O26" s="35"/>
      <c r="P26" s="66"/>
      <c r="Q26" s="79">
        <v>20</v>
      </c>
      <c r="R26" s="98">
        <v>10</v>
      </c>
      <c r="S26" s="80" t="s">
        <v>85</v>
      </c>
      <c r="T26" s="66"/>
      <c r="U26" s="4"/>
    </row>
    <row r="27" spans="1:20" s="4" customFormat="1" ht="12.75">
      <c r="A27" s="35" t="s">
        <v>99</v>
      </c>
      <c r="B27" s="38">
        <v>4</v>
      </c>
      <c r="C27" s="38">
        <v>4</v>
      </c>
      <c r="D27" s="38"/>
      <c r="E27" s="38"/>
      <c r="F27" s="38"/>
      <c r="G27" s="38"/>
      <c r="H27" s="38">
        <v>19</v>
      </c>
      <c r="I27" s="38"/>
      <c r="J27" s="34">
        <f t="shared" si="0"/>
        <v>27</v>
      </c>
      <c r="K27" s="38">
        <v>22</v>
      </c>
      <c r="L27" s="36">
        <f t="shared" si="1"/>
        <v>5</v>
      </c>
      <c r="M27" s="89">
        <v>19</v>
      </c>
      <c r="N27" s="117">
        <f t="shared" si="2"/>
        <v>0.18518518518518517</v>
      </c>
      <c r="O27" s="55"/>
      <c r="P27" s="66"/>
      <c r="Q27" s="79">
        <v>21</v>
      </c>
      <c r="R27" s="98">
        <v>9</v>
      </c>
      <c r="S27" s="80" t="s">
        <v>113</v>
      </c>
      <c r="T27" s="66"/>
    </row>
    <row r="28" spans="1:20" s="4" customFormat="1" ht="12.75">
      <c r="A28" s="37" t="s">
        <v>81</v>
      </c>
      <c r="B28" s="38">
        <v>15</v>
      </c>
      <c r="C28" s="38">
        <v>5</v>
      </c>
      <c r="D28" s="36">
        <v>6</v>
      </c>
      <c r="E28" s="38">
        <v>30</v>
      </c>
      <c r="F28" s="38">
        <v>62</v>
      </c>
      <c r="G28" s="38">
        <v>13</v>
      </c>
      <c r="H28" s="38"/>
      <c r="I28" s="38">
        <v>1</v>
      </c>
      <c r="J28" s="34">
        <f>SUM(B28:I28)</f>
        <v>132</v>
      </c>
      <c r="K28" s="38">
        <v>157</v>
      </c>
      <c r="L28" s="74">
        <f t="shared" si="1"/>
        <v>-25</v>
      </c>
      <c r="M28" s="89">
        <v>112</v>
      </c>
      <c r="N28" s="117">
        <f t="shared" si="2"/>
        <v>-0.1893939393939394</v>
      </c>
      <c r="O28" s="35" t="s">
        <v>125</v>
      </c>
      <c r="P28" s="66"/>
      <c r="Q28" s="84">
        <v>22</v>
      </c>
      <c r="R28" s="99">
        <v>7</v>
      </c>
      <c r="S28" s="85" t="s">
        <v>8</v>
      </c>
      <c r="T28" s="66"/>
    </row>
    <row r="29" spans="1:19" ht="12.75">
      <c r="A29" s="37" t="s">
        <v>87</v>
      </c>
      <c r="B29" s="38">
        <v>4</v>
      </c>
      <c r="C29" s="38"/>
      <c r="D29" s="38">
        <v>1</v>
      </c>
      <c r="E29" s="38">
        <v>4</v>
      </c>
      <c r="F29" s="38">
        <v>16</v>
      </c>
      <c r="G29" s="38"/>
      <c r="H29" s="38"/>
      <c r="I29" s="38"/>
      <c r="J29" s="34">
        <f>SUM(B29:H29)</f>
        <v>25</v>
      </c>
      <c r="K29" s="38">
        <v>30</v>
      </c>
      <c r="L29" s="74">
        <f t="shared" si="1"/>
        <v>-5</v>
      </c>
      <c r="M29" s="89">
        <v>21</v>
      </c>
      <c r="N29" s="117">
        <f t="shared" si="2"/>
        <v>-0.2</v>
      </c>
      <c r="O29" s="55"/>
      <c r="P29" s="66"/>
      <c r="Q29" s="84">
        <v>23</v>
      </c>
      <c r="R29" s="99">
        <v>6</v>
      </c>
      <c r="S29" s="85" t="s">
        <v>84</v>
      </c>
    </row>
    <row r="30" spans="1:19" s="4" customFormat="1" ht="12.75">
      <c r="A30" s="37" t="s">
        <v>61</v>
      </c>
      <c r="B30" s="38"/>
      <c r="C30" s="38"/>
      <c r="D30" s="38"/>
      <c r="E30" s="38"/>
      <c r="F30" s="38"/>
      <c r="G30" s="38"/>
      <c r="H30" s="38"/>
      <c r="I30" s="38"/>
      <c r="J30" s="34">
        <f>SUM(B30:H30)</f>
        <v>0</v>
      </c>
      <c r="K30" s="38"/>
      <c r="L30" s="36"/>
      <c r="M30" s="89"/>
      <c r="N30" s="117"/>
      <c r="O30" s="55"/>
      <c r="P30" s="67"/>
      <c r="Q30" s="84">
        <v>24</v>
      </c>
      <c r="R30" s="99">
        <v>1</v>
      </c>
      <c r="S30" s="85" t="s">
        <v>118</v>
      </c>
    </row>
    <row r="31" spans="1:18" s="4" customFormat="1" ht="12.75">
      <c r="A31" s="33" t="s">
        <v>88</v>
      </c>
      <c r="B31" s="40">
        <f>SUM(B6:B30)</f>
        <v>121</v>
      </c>
      <c r="C31" s="40">
        <f>SUM(C6:C30)</f>
        <v>37</v>
      </c>
      <c r="D31" s="40">
        <f>SUM(D6:D30)</f>
        <v>60</v>
      </c>
      <c r="E31" s="40">
        <f>SUM(E6:E30)</f>
        <v>167</v>
      </c>
      <c r="F31" s="40">
        <f aca="true" t="shared" si="3" ref="F31:K31">SUM(F6:F30)</f>
        <v>376</v>
      </c>
      <c r="G31" s="40">
        <f t="shared" si="3"/>
        <v>137</v>
      </c>
      <c r="H31" s="40">
        <f t="shared" si="3"/>
        <v>21</v>
      </c>
      <c r="I31" s="40">
        <f t="shared" si="3"/>
        <v>1</v>
      </c>
      <c r="J31" s="63">
        <f>SUM(B31:I31)</f>
        <v>920</v>
      </c>
      <c r="K31" s="40">
        <f t="shared" si="3"/>
        <v>1013</v>
      </c>
      <c r="L31" s="63">
        <f>J31-K31</f>
        <v>-93</v>
      </c>
      <c r="M31" s="91">
        <f>SUM(M6:M30)</f>
        <v>763</v>
      </c>
      <c r="N31" s="92">
        <f t="shared" si="2"/>
        <v>-0.10108695652173913</v>
      </c>
      <c r="O31" s="56"/>
      <c r="P31" s="66"/>
      <c r="R31" s="28"/>
    </row>
    <row r="32" spans="1:18" s="4" customFormat="1" ht="12.75">
      <c r="A32" s="100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  <c r="O32" s="101"/>
      <c r="P32" s="66"/>
      <c r="R32" s="28"/>
    </row>
    <row r="33" spans="1:19" ht="12.75">
      <c r="A33" s="65">
        <v>2019</v>
      </c>
      <c r="B33" s="28">
        <v>116</v>
      </c>
      <c r="C33" s="28">
        <v>37</v>
      </c>
      <c r="D33" s="28">
        <v>78</v>
      </c>
      <c r="E33" s="28">
        <v>203</v>
      </c>
      <c r="F33" s="28">
        <v>409</v>
      </c>
      <c r="G33" s="28">
        <v>149</v>
      </c>
      <c r="H33" s="28">
        <v>20</v>
      </c>
      <c r="I33" s="28">
        <v>1</v>
      </c>
      <c r="J33" s="75">
        <f>SUM(B33:I33)</f>
        <v>1013</v>
      </c>
      <c r="K33" s="28"/>
      <c r="L33" s="27"/>
      <c r="M33" s="29">
        <v>837</v>
      </c>
      <c r="O33" s="41"/>
      <c r="P33" s="70"/>
      <c r="S33" s="59"/>
    </row>
    <row r="34" spans="1:19" ht="12.75">
      <c r="A34" s="20"/>
      <c r="B34" s="28"/>
      <c r="C34" s="28"/>
      <c r="D34" s="28"/>
      <c r="E34" s="28"/>
      <c r="F34" s="28"/>
      <c r="G34" s="28"/>
      <c r="H34" s="28"/>
      <c r="I34" s="28"/>
      <c r="K34" s="28"/>
      <c r="L34" s="27"/>
      <c r="M34" s="29"/>
      <c r="O34" s="41"/>
      <c r="P34" s="70"/>
      <c r="S34" s="59"/>
    </row>
    <row r="35" spans="1:17" ht="12.75">
      <c r="A35" s="64" t="s">
        <v>127</v>
      </c>
      <c r="B35" s="60"/>
      <c r="L35" s="27"/>
      <c r="O35" s="3"/>
      <c r="P35" s="19"/>
      <c r="Q35" s="19"/>
    </row>
    <row r="36" spans="2:18" s="42" customFormat="1" ht="12.75">
      <c r="B36" s="43"/>
      <c r="C36" s="43"/>
      <c r="D36" s="43"/>
      <c r="E36" s="43"/>
      <c r="F36" s="43"/>
      <c r="G36" s="43"/>
      <c r="H36" s="43"/>
      <c r="I36" s="43"/>
      <c r="J36" s="75"/>
      <c r="K36" s="43"/>
      <c r="L36" s="73"/>
      <c r="M36" s="43"/>
      <c r="N36" s="86"/>
      <c r="O36" s="57"/>
      <c r="P36" s="68"/>
      <c r="Q36" s="57"/>
      <c r="R36" s="43"/>
    </row>
    <row r="37" spans="15:17" ht="12.75">
      <c r="O37" s="3"/>
      <c r="P37" s="19"/>
      <c r="Q37" s="19"/>
    </row>
    <row r="38" spans="15:17" ht="12.75">
      <c r="O38" s="3"/>
      <c r="P38" s="19"/>
      <c r="Q38" s="19"/>
    </row>
    <row r="39" spans="1:18" s="31" customFormat="1" ht="12.75">
      <c r="A39" s="42"/>
      <c r="G39" s="32"/>
      <c r="H39" s="32"/>
      <c r="I39" s="32"/>
      <c r="J39" s="75"/>
      <c r="K39" s="32"/>
      <c r="L39" s="73"/>
      <c r="M39" s="32"/>
      <c r="N39" s="86"/>
      <c r="O39" s="58"/>
      <c r="P39" s="57"/>
      <c r="Q39" s="57"/>
      <c r="R39" s="32"/>
    </row>
    <row r="40" spans="15:17" ht="12.75">
      <c r="O40" s="3"/>
      <c r="P40" s="19"/>
      <c r="Q40" s="19"/>
    </row>
    <row r="41" spans="10:17" ht="12.75">
      <c r="J41" s="32"/>
      <c r="K41" s="32"/>
      <c r="L41" s="32"/>
      <c r="M41" s="32"/>
      <c r="O41" s="3"/>
      <c r="P41" s="19"/>
      <c r="Q41" s="19"/>
    </row>
    <row r="42" spans="15:17" ht="12.75">
      <c r="O42" s="3"/>
      <c r="P42" s="19"/>
      <c r="Q42" s="19"/>
    </row>
    <row r="43" spans="2:17" ht="12.75">
      <c r="B43"/>
      <c r="O43" s="3"/>
      <c r="P43" s="19"/>
      <c r="Q43" s="19"/>
    </row>
    <row r="44" spans="15:17" ht="12.75">
      <c r="O44" s="3"/>
      <c r="P44" s="19"/>
      <c r="Q44" s="19"/>
    </row>
    <row r="45" spans="15:17" ht="12.75">
      <c r="O45" s="3"/>
      <c r="P45" s="19"/>
      <c r="Q45" s="19"/>
    </row>
    <row r="46" spans="15:17" ht="12.75">
      <c r="O46" s="3"/>
      <c r="P46" s="19"/>
      <c r="Q46" s="19"/>
    </row>
    <row r="47" spans="15:17" ht="12.75">
      <c r="O47" s="3"/>
      <c r="P47" s="19"/>
      <c r="Q47" s="19"/>
    </row>
    <row r="48" spans="15:17" ht="12.75">
      <c r="O48" s="3"/>
      <c r="P48" s="19"/>
      <c r="Q48" s="19"/>
    </row>
    <row r="49" spans="15:17" ht="12.75">
      <c r="O49" s="3"/>
      <c r="P49" s="19"/>
      <c r="Q49" s="19"/>
    </row>
    <row r="50" spans="15:17" ht="12.75">
      <c r="O50" s="3"/>
      <c r="P50" s="19"/>
      <c r="Q50" s="19"/>
    </row>
    <row r="51" spans="15:17" ht="12.75">
      <c r="O51" s="3"/>
      <c r="P51" s="19"/>
      <c r="Q51" s="19"/>
    </row>
    <row r="52" spans="15:17" ht="12.75">
      <c r="O52" s="3"/>
      <c r="P52" s="19"/>
      <c r="Q52" s="19"/>
    </row>
    <row r="53" spans="15:17" ht="12.75">
      <c r="O53" s="3"/>
      <c r="P53" s="19"/>
      <c r="Q53" s="19"/>
    </row>
    <row r="54" spans="15:17" ht="12.75">
      <c r="O54" s="3"/>
      <c r="P54" s="19"/>
      <c r="Q54" s="19"/>
    </row>
    <row r="55" spans="15:17" ht="12.75">
      <c r="O55" s="3"/>
      <c r="P55" s="19"/>
      <c r="Q55" s="19"/>
    </row>
    <row r="56" spans="15:17" ht="12.75">
      <c r="O56" s="3"/>
      <c r="P56" s="19"/>
      <c r="Q56" s="19"/>
    </row>
    <row r="57" spans="15:17" ht="12.75">
      <c r="O57" s="3"/>
      <c r="P57" s="19"/>
      <c r="Q57" s="19"/>
    </row>
    <row r="58" spans="15:17" ht="12.75">
      <c r="O58" s="3"/>
      <c r="P58" s="19"/>
      <c r="Q58" s="19"/>
    </row>
    <row r="59" spans="15:17" ht="12.75">
      <c r="O59" s="3"/>
      <c r="P59" s="19"/>
      <c r="Q59" s="19"/>
    </row>
    <row r="60" spans="15:17" ht="12.75">
      <c r="O60" s="3"/>
      <c r="P60" s="19"/>
      <c r="Q60" s="19"/>
    </row>
    <row r="61" spans="15:17" ht="12.75">
      <c r="O61" s="3"/>
      <c r="P61" s="19"/>
      <c r="Q61" s="19"/>
    </row>
    <row r="62" spans="15:17" ht="12.75">
      <c r="O62" s="3"/>
      <c r="P62" s="19"/>
      <c r="Q62" s="19"/>
    </row>
    <row r="63" spans="15:17" ht="12.75">
      <c r="O63" s="3"/>
      <c r="P63" s="19"/>
      <c r="Q63" s="19"/>
    </row>
    <row r="64" spans="15:17" ht="12.75">
      <c r="O64" s="3"/>
      <c r="P64" s="19"/>
      <c r="Q64" s="19"/>
    </row>
    <row r="65" spans="15:17" ht="12.75">
      <c r="O65" s="3"/>
      <c r="P65" s="19"/>
      <c r="Q65" s="19"/>
    </row>
    <row r="66" spans="15:17" ht="12.75">
      <c r="O66" s="3"/>
      <c r="P66" s="19"/>
      <c r="Q66" s="19"/>
    </row>
    <row r="67" spans="15:17" ht="12.75">
      <c r="O67" s="3"/>
      <c r="P67" s="19"/>
      <c r="Q67" s="19"/>
    </row>
    <row r="68" spans="15:17" ht="12.75">
      <c r="O68" s="3"/>
      <c r="P68" s="19"/>
      <c r="Q68" s="19"/>
    </row>
    <row r="69" spans="15:17" ht="12.75">
      <c r="O69" s="3"/>
      <c r="P69" s="19"/>
      <c r="Q69" s="19"/>
    </row>
    <row r="70" spans="15:17" ht="12.75">
      <c r="O70" s="3"/>
      <c r="P70" s="19"/>
      <c r="Q70" s="19"/>
    </row>
    <row r="71" spans="15:17" ht="12.75">
      <c r="O71" s="3"/>
      <c r="P71" s="19"/>
      <c r="Q71" s="19"/>
    </row>
    <row r="72" spans="15:17" ht="12.75">
      <c r="O72" s="3"/>
      <c r="P72" s="19"/>
      <c r="Q72" s="19"/>
    </row>
    <row r="73" spans="15:17" ht="12.75">
      <c r="O73" s="3"/>
      <c r="P73" s="19"/>
      <c r="Q73" s="19"/>
    </row>
    <row r="74" spans="15:17" ht="12.75">
      <c r="O74" s="3"/>
      <c r="P74" s="19"/>
      <c r="Q74" s="19"/>
    </row>
    <row r="75" spans="15:17" ht="12.75">
      <c r="O75" s="3"/>
      <c r="P75" s="19"/>
      <c r="Q75" s="19"/>
    </row>
    <row r="76" spans="15:17" ht="12.75">
      <c r="O76" s="3"/>
      <c r="P76" s="19"/>
      <c r="Q76" s="19"/>
    </row>
    <row r="77" spans="15:17" ht="12.75">
      <c r="O77" s="3"/>
      <c r="P77" s="19"/>
      <c r="Q77" s="19"/>
    </row>
    <row r="78" spans="15:17" ht="12.75">
      <c r="O78" s="3"/>
      <c r="P78" s="19"/>
      <c r="Q78" s="19"/>
    </row>
    <row r="79" spans="15:17" ht="12.75">
      <c r="O79" s="3"/>
      <c r="P79" s="19"/>
      <c r="Q79" s="19"/>
    </row>
    <row r="80" spans="15:17" ht="12.75">
      <c r="O80" s="3"/>
      <c r="P80" s="19"/>
      <c r="Q80" s="19"/>
    </row>
    <row r="81" spans="15:17" ht="12.75">
      <c r="O81" s="3"/>
      <c r="P81" s="19"/>
      <c r="Q81" s="19"/>
    </row>
    <row r="82" spans="15:17" ht="12.75">
      <c r="O82" s="3"/>
      <c r="P82" s="19"/>
      <c r="Q82" s="19"/>
    </row>
    <row r="83" spans="15:17" ht="12.75">
      <c r="O83" s="3"/>
      <c r="P83" s="19"/>
      <c r="Q83" s="19"/>
    </row>
    <row r="84" spans="15:17" ht="12.75">
      <c r="O84" s="3"/>
      <c r="P84" s="19"/>
      <c r="Q84" s="19"/>
    </row>
    <row r="85" spans="15:17" ht="12.75">
      <c r="O85" s="3"/>
      <c r="P85" s="19"/>
      <c r="Q85" s="19"/>
    </row>
    <row r="86" spans="15:17" ht="12.75">
      <c r="O86" s="3"/>
      <c r="P86" s="19"/>
      <c r="Q86" s="19"/>
    </row>
    <row r="87" spans="15:17" ht="12.75">
      <c r="O87" s="3"/>
      <c r="P87" s="19"/>
      <c r="Q87" s="19"/>
    </row>
    <row r="88" spans="15:17" ht="12.75">
      <c r="O88" s="3"/>
      <c r="P88" s="19"/>
      <c r="Q88" s="19"/>
    </row>
    <row r="89" spans="15:17" ht="12.75">
      <c r="O89" s="3"/>
      <c r="P89" s="19"/>
      <c r="Q89" s="19"/>
    </row>
    <row r="90" spans="15:17" ht="12.75">
      <c r="O90" s="3"/>
      <c r="P90" s="19"/>
      <c r="Q90" s="19"/>
    </row>
    <row r="91" spans="15:17" ht="12.75">
      <c r="O91" s="3"/>
      <c r="P91" s="19"/>
      <c r="Q91" s="19"/>
    </row>
    <row r="92" spans="15:17" ht="12.75">
      <c r="O92" s="3"/>
      <c r="P92" s="19"/>
      <c r="Q92" s="19"/>
    </row>
    <row r="93" spans="15:17" ht="12.75">
      <c r="O93" s="3"/>
      <c r="P93" s="19"/>
      <c r="Q93" s="19"/>
    </row>
    <row r="94" spans="15:17" ht="12.75">
      <c r="O94" s="3"/>
      <c r="P94" s="19"/>
      <c r="Q94" s="19"/>
    </row>
    <row r="95" spans="15:17" ht="12.75">
      <c r="O95" s="3"/>
      <c r="P95" s="19"/>
      <c r="Q95" s="19"/>
    </row>
    <row r="96" spans="15:17" ht="12.75">
      <c r="O96" s="3"/>
      <c r="P96" s="19"/>
      <c r="Q96" s="19"/>
    </row>
    <row r="97" spans="15:17" ht="12.75">
      <c r="O97" s="3"/>
      <c r="P97" s="19"/>
      <c r="Q97" s="19"/>
    </row>
    <row r="98" spans="15:17" ht="12.75">
      <c r="O98" s="3"/>
      <c r="P98" s="19"/>
      <c r="Q98" s="19"/>
    </row>
    <row r="99" spans="15:17" ht="12.75">
      <c r="O99" s="3"/>
      <c r="P99" s="19"/>
      <c r="Q99" s="19"/>
    </row>
    <row r="100" spans="15:17" ht="12.75">
      <c r="O100" s="3"/>
      <c r="P100" s="19"/>
      <c r="Q100" s="19"/>
    </row>
    <row r="101" spans="15:17" ht="12.75">
      <c r="O101" s="3"/>
      <c r="P101" s="19"/>
      <c r="Q101" s="19"/>
    </row>
    <row r="102" spans="15:17" ht="12.75">
      <c r="O102" s="3"/>
      <c r="P102" s="19"/>
      <c r="Q102" s="19"/>
    </row>
    <row r="103" spans="15:17" ht="12.75">
      <c r="O103" s="3"/>
      <c r="P103" s="19"/>
      <c r="Q103" s="19"/>
    </row>
    <row r="104" spans="15:17" ht="12.75">
      <c r="O104" s="3"/>
      <c r="P104" s="19"/>
      <c r="Q104" s="19"/>
    </row>
    <row r="105" spans="15:17" ht="12.75">
      <c r="O105" s="3"/>
      <c r="P105" s="19"/>
      <c r="Q105" s="19"/>
    </row>
    <row r="106" spans="15:17" ht="12.75">
      <c r="O106" s="3"/>
      <c r="P106" s="19"/>
      <c r="Q106" s="19"/>
    </row>
    <row r="107" spans="15:17" ht="12.75">
      <c r="O107" s="3"/>
      <c r="P107" s="19"/>
      <c r="Q107" s="19"/>
    </row>
    <row r="108" spans="15:17" ht="12.75">
      <c r="O108" s="3"/>
      <c r="P108" s="19"/>
      <c r="Q108" s="19"/>
    </row>
    <row r="109" spans="15:17" ht="12.75">
      <c r="O109" s="3"/>
      <c r="P109" s="19"/>
      <c r="Q109" s="19"/>
    </row>
    <row r="110" spans="15:17" ht="12.75">
      <c r="O110" s="3"/>
      <c r="P110" s="19"/>
      <c r="Q110" s="19"/>
    </row>
    <row r="111" spans="15:17" ht="12.75">
      <c r="O111" s="3"/>
      <c r="P111" s="19"/>
      <c r="Q111" s="19"/>
    </row>
    <row r="112" spans="15:17" ht="12.75">
      <c r="O112" s="3"/>
      <c r="P112" s="19"/>
      <c r="Q112" s="19"/>
    </row>
    <row r="113" spans="15:17" ht="12.75">
      <c r="O113" s="3"/>
      <c r="P113" s="19"/>
      <c r="Q113" s="19"/>
    </row>
    <row r="114" spans="15:17" ht="12.75">
      <c r="O114" s="3"/>
      <c r="P114" s="19"/>
      <c r="Q114" s="19"/>
    </row>
    <row r="115" spans="15:17" ht="12.75">
      <c r="O115" s="3"/>
      <c r="P115" s="19"/>
      <c r="Q115" s="19"/>
    </row>
    <row r="116" spans="15:17" ht="12.75">
      <c r="O116" s="3"/>
      <c r="P116" s="19"/>
      <c r="Q116" s="19"/>
    </row>
    <row r="117" spans="15:17" ht="12.75">
      <c r="O117" s="3"/>
      <c r="P117" s="19"/>
      <c r="Q117" s="19"/>
    </row>
    <row r="118" spans="15:17" ht="12.75">
      <c r="O118" s="3"/>
      <c r="P118" s="19"/>
      <c r="Q118" s="19"/>
    </row>
    <row r="119" spans="15:17" ht="12.75">
      <c r="O119" s="3"/>
      <c r="P119" s="19"/>
      <c r="Q119" s="19"/>
    </row>
    <row r="120" spans="15:17" ht="12.75">
      <c r="O120" s="3"/>
      <c r="P120" s="19"/>
      <c r="Q120" s="19"/>
    </row>
    <row r="121" spans="15:17" ht="12.75">
      <c r="O121" s="3"/>
      <c r="P121" s="19"/>
      <c r="Q121" s="19"/>
    </row>
    <row r="122" spans="15:17" ht="12.75">
      <c r="O122" s="3"/>
      <c r="P122" s="19"/>
      <c r="Q122" s="19"/>
    </row>
    <row r="123" spans="15:17" ht="12.75">
      <c r="O123" s="3"/>
      <c r="P123" s="19"/>
      <c r="Q123" s="19"/>
    </row>
    <row r="124" spans="15:17" ht="12.75">
      <c r="O124" s="3"/>
      <c r="P124" s="19"/>
      <c r="Q124" s="19"/>
    </row>
    <row r="125" spans="15:17" ht="12.75">
      <c r="O125" s="3"/>
      <c r="P125" s="19"/>
      <c r="Q125" s="19"/>
    </row>
    <row r="126" spans="15:17" ht="12.75">
      <c r="O126" s="3"/>
      <c r="P126" s="19"/>
      <c r="Q126" s="19"/>
    </row>
    <row r="127" spans="15:17" ht="12.75">
      <c r="O127" s="3"/>
      <c r="P127" s="19"/>
      <c r="Q127" s="19"/>
    </row>
    <row r="128" spans="15:17" ht="12.75">
      <c r="O128" s="3"/>
      <c r="P128" s="19"/>
      <c r="Q128" s="19"/>
    </row>
    <row r="129" spans="15:17" ht="12.75">
      <c r="O129" s="3"/>
      <c r="P129" s="19"/>
      <c r="Q129" s="19"/>
    </row>
    <row r="130" spans="15:17" ht="12.75">
      <c r="O130" s="3"/>
      <c r="P130" s="19"/>
      <c r="Q130" s="19"/>
    </row>
    <row r="131" spans="15:17" ht="12.75">
      <c r="O131" s="3"/>
      <c r="P131" s="19"/>
      <c r="Q131" s="19"/>
    </row>
    <row r="132" spans="15:17" ht="12.75">
      <c r="O132" s="3"/>
      <c r="P132" s="19"/>
      <c r="Q132" s="19"/>
    </row>
    <row r="133" spans="15:17" ht="12.75">
      <c r="O133" s="3"/>
      <c r="P133" s="19"/>
      <c r="Q133" s="19"/>
    </row>
    <row r="134" spans="15:17" ht="12.75">
      <c r="O134" s="3"/>
      <c r="P134" s="19"/>
      <c r="Q134" s="19"/>
    </row>
    <row r="135" spans="15:17" ht="12.75">
      <c r="O135" s="3"/>
      <c r="P135" s="19"/>
      <c r="Q135" s="19"/>
    </row>
    <row r="136" spans="15:17" ht="12.75">
      <c r="O136" s="3"/>
      <c r="P136" s="19"/>
      <c r="Q136" s="19"/>
    </row>
    <row r="137" spans="15:17" ht="12.75">
      <c r="O137" s="3"/>
      <c r="P137" s="19"/>
      <c r="Q137" s="19"/>
    </row>
    <row r="138" spans="15:17" ht="12.75">
      <c r="O138" s="3"/>
      <c r="P138" s="19"/>
      <c r="Q138" s="19"/>
    </row>
    <row r="139" spans="15:17" ht="12.75">
      <c r="O139" s="3"/>
      <c r="P139" s="19"/>
      <c r="Q139" s="19"/>
    </row>
    <row r="140" spans="15:17" ht="12.75">
      <c r="O140" s="3"/>
      <c r="P140" s="19"/>
      <c r="Q140" s="19"/>
    </row>
    <row r="141" spans="15:17" ht="12.75">
      <c r="O141" s="3"/>
      <c r="P141" s="19"/>
      <c r="Q141" s="19"/>
    </row>
    <row r="142" spans="15:17" ht="12.75">
      <c r="O142" s="3"/>
      <c r="P142" s="19"/>
      <c r="Q142" s="19"/>
    </row>
    <row r="143" spans="15:17" ht="12.75">
      <c r="O143" s="3"/>
      <c r="P143" s="19"/>
      <c r="Q143" s="19"/>
    </row>
    <row r="144" spans="15:17" ht="12.75">
      <c r="O144" s="3"/>
      <c r="P144" s="19"/>
      <c r="Q144" s="19"/>
    </row>
    <row r="145" spans="15:17" ht="12.75">
      <c r="O145" s="3"/>
      <c r="P145" s="19"/>
      <c r="Q145" s="19"/>
    </row>
    <row r="146" spans="15:17" ht="12.75">
      <c r="O146" s="3"/>
      <c r="P146" s="19"/>
      <c r="Q146" s="19"/>
    </row>
    <row r="147" spans="15:17" ht="12.75">
      <c r="O147" s="3"/>
      <c r="P147" s="19"/>
      <c r="Q147" s="19"/>
    </row>
    <row r="148" spans="15:17" ht="12.75">
      <c r="O148" s="3"/>
      <c r="P148" s="19"/>
      <c r="Q148" s="19"/>
    </row>
    <row r="149" spans="15:17" ht="12.75">
      <c r="O149" s="3"/>
      <c r="P149" s="19"/>
      <c r="Q149" s="19"/>
    </row>
    <row r="150" spans="15:17" ht="12.75">
      <c r="O150" s="3"/>
      <c r="P150" s="19"/>
      <c r="Q150" s="19"/>
    </row>
    <row r="151" spans="15:17" ht="12.75">
      <c r="O151" s="3"/>
      <c r="P151" s="19"/>
      <c r="Q151" s="19"/>
    </row>
    <row r="152" spans="15:17" ht="12.75">
      <c r="O152" s="3"/>
      <c r="P152" s="19"/>
      <c r="Q152" s="19"/>
    </row>
    <row r="153" spans="15:17" ht="12.75">
      <c r="O153" s="3"/>
      <c r="P153" s="19"/>
      <c r="Q153" s="19"/>
    </row>
    <row r="154" spans="15:17" ht="12.75">
      <c r="O154" s="3"/>
      <c r="P154" s="19"/>
      <c r="Q154" s="19"/>
    </row>
    <row r="155" spans="15:17" ht="12.75">
      <c r="O155" s="3"/>
      <c r="P155" s="19"/>
      <c r="Q155" s="19"/>
    </row>
    <row r="156" spans="15:17" ht="12.75">
      <c r="O156" s="3"/>
      <c r="P156" s="19"/>
      <c r="Q156" s="19"/>
    </row>
    <row r="157" spans="15:17" ht="12.75">
      <c r="O157" s="3"/>
      <c r="P157" s="19"/>
      <c r="Q157" s="19"/>
    </row>
    <row r="158" spans="15:17" ht="12.75">
      <c r="O158" s="3"/>
      <c r="P158" s="19"/>
      <c r="Q158" s="19"/>
    </row>
    <row r="159" spans="15:17" ht="12.75">
      <c r="O159" s="3"/>
      <c r="P159" s="19"/>
      <c r="Q159" s="19"/>
    </row>
    <row r="160" spans="15:17" ht="12.75">
      <c r="O160" s="3"/>
      <c r="P160" s="19"/>
      <c r="Q160" s="19"/>
    </row>
    <row r="161" spans="15:17" ht="12.75">
      <c r="O161" s="3"/>
      <c r="P161" s="19"/>
      <c r="Q161" s="19"/>
    </row>
    <row r="162" spans="15:17" ht="12.75">
      <c r="O162" s="3"/>
      <c r="P162" s="19"/>
      <c r="Q162" s="19"/>
    </row>
    <row r="163" spans="15:17" ht="12.75">
      <c r="O163" s="3"/>
      <c r="P163" s="19"/>
      <c r="Q163" s="19"/>
    </row>
    <row r="164" spans="15:17" ht="12.75">
      <c r="O164" s="3"/>
      <c r="P164" s="19"/>
      <c r="Q164" s="19"/>
    </row>
    <row r="165" spans="15:17" ht="12.75">
      <c r="O165" s="3"/>
      <c r="P165" s="19"/>
      <c r="Q165" s="19"/>
    </row>
    <row r="166" spans="15:17" ht="12.75">
      <c r="O166" s="3"/>
      <c r="P166" s="19"/>
      <c r="Q166" s="19"/>
    </row>
    <row r="167" spans="15:17" ht="12.75">
      <c r="O167" s="3"/>
      <c r="P167" s="19"/>
      <c r="Q167" s="19"/>
    </row>
    <row r="168" spans="15:17" ht="12.75">
      <c r="O168" s="3"/>
      <c r="P168" s="19"/>
      <c r="Q168" s="19"/>
    </row>
    <row r="169" spans="15:17" ht="12.75">
      <c r="O169" s="3"/>
      <c r="P169" s="19"/>
      <c r="Q169" s="19"/>
    </row>
    <row r="170" spans="15:17" ht="12.75">
      <c r="O170" s="3"/>
      <c r="P170" s="19"/>
      <c r="Q170" s="19"/>
    </row>
    <row r="171" spans="15:17" ht="12.75">
      <c r="O171" s="3"/>
      <c r="P171" s="19"/>
      <c r="Q171" s="19"/>
    </row>
    <row r="172" spans="15:17" ht="12.75">
      <c r="O172" s="3"/>
      <c r="P172" s="19"/>
      <c r="Q172" s="19"/>
    </row>
    <row r="173" spans="15:17" ht="12.75">
      <c r="O173" s="3"/>
      <c r="P173" s="19"/>
      <c r="Q173" s="19"/>
    </row>
    <row r="174" spans="15:17" ht="12.75">
      <c r="O174" s="3"/>
      <c r="P174" s="19"/>
      <c r="Q174" s="19"/>
    </row>
    <row r="175" spans="15:17" ht="12.75">
      <c r="O175" s="3"/>
      <c r="P175" s="19"/>
      <c r="Q175" s="19"/>
    </row>
    <row r="176" spans="15:17" ht="12.75">
      <c r="O176" s="3"/>
      <c r="P176" s="19"/>
      <c r="Q176" s="19"/>
    </row>
    <row r="177" spans="15:17" ht="12.75">
      <c r="O177" s="3"/>
      <c r="P177" s="19"/>
      <c r="Q177" s="19"/>
    </row>
    <row r="178" spans="15:17" ht="12.75">
      <c r="O178" s="3"/>
      <c r="P178" s="19"/>
      <c r="Q178" s="19"/>
    </row>
    <row r="179" spans="15:17" ht="12.75">
      <c r="O179" s="3"/>
      <c r="P179" s="19"/>
      <c r="Q179" s="19"/>
    </row>
    <row r="180" spans="15:17" ht="12.75">
      <c r="O180" s="3"/>
      <c r="P180" s="19"/>
      <c r="Q180" s="19"/>
    </row>
    <row r="181" spans="15:17" ht="12.75">
      <c r="O181" s="3"/>
      <c r="P181" s="19"/>
      <c r="Q181" s="19"/>
    </row>
    <row r="182" spans="15:17" ht="12.75">
      <c r="O182" s="3"/>
      <c r="P182" s="19"/>
      <c r="Q182" s="19"/>
    </row>
    <row r="183" spans="15:17" ht="12.75">
      <c r="O183" s="3"/>
      <c r="P183" s="19"/>
      <c r="Q183" s="19"/>
    </row>
    <row r="184" spans="15:17" ht="12.75">
      <c r="O184" s="3"/>
      <c r="P184" s="19"/>
      <c r="Q184" s="19"/>
    </row>
    <row r="185" spans="15:17" ht="12.75">
      <c r="O185" s="3"/>
      <c r="P185" s="19"/>
      <c r="Q185" s="19"/>
    </row>
    <row r="186" spans="15:17" ht="12.75">
      <c r="O186" s="3"/>
      <c r="P186" s="19"/>
      <c r="Q186" s="19"/>
    </row>
    <row r="187" spans="15:17" ht="12.75">
      <c r="O187" s="3"/>
      <c r="P187" s="19"/>
      <c r="Q187" s="19"/>
    </row>
    <row r="188" spans="15:17" ht="12.75">
      <c r="O188" s="3"/>
      <c r="P188" s="19"/>
      <c r="Q188" s="19"/>
    </row>
    <row r="189" spans="15:17" ht="12.75">
      <c r="O189" s="3"/>
      <c r="P189" s="19"/>
      <c r="Q189" s="19"/>
    </row>
    <row r="190" spans="15:17" ht="12.75">
      <c r="O190" s="3"/>
      <c r="P190" s="19"/>
      <c r="Q190" s="19"/>
    </row>
    <row r="191" spans="15:17" ht="12.75">
      <c r="O191" s="3"/>
      <c r="P191" s="19"/>
      <c r="Q191" s="19"/>
    </row>
    <row r="192" spans="15:17" ht="12.75">
      <c r="O192" s="3"/>
      <c r="P192" s="19"/>
      <c r="Q192" s="19"/>
    </row>
    <row r="193" spans="15:17" ht="12.75">
      <c r="O193" s="3"/>
      <c r="P193" s="19"/>
      <c r="Q193" s="19"/>
    </row>
    <row r="194" spans="15:17" ht="12.75">
      <c r="O194" s="3"/>
      <c r="P194" s="19"/>
      <c r="Q194" s="19"/>
    </row>
    <row r="195" spans="15:17" ht="12.75">
      <c r="O195" s="3"/>
      <c r="P195" s="19"/>
      <c r="Q195" s="19"/>
    </row>
    <row r="196" spans="15:17" ht="12.75">
      <c r="O196" s="3"/>
      <c r="P196" s="19"/>
      <c r="Q196" s="19"/>
    </row>
    <row r="197" spans="15:17" ht="12.75">
      <c r="O197" s="3"/>
      <c r="P197" s="19"/>
      <c r="Q197" s="19"/>
    </row>
    <row r="198" spans="15:17" ht="12.75">
      <c r="O198" s="3"/>
      <c r="P198" s="19"/>
      <c r="Q198" s="19"/>
    </row>
    <row r="199" spans="15:17" ht="12.75">
      <c r="O199" s="3"/>
      <c r="P199" s="19"/>
      <c r="Q199" s="19"/>
    </row>
    <row r="200" spans="15:17" ht="12.75">
      <c r="O200" s="3"/>
      <c r="P200" s="19"/>
      <c r="Q200" s="19"/>
    </row>
    <row r="201" spans="15:17" ht="12.75">
      <c r="O201" s="3"/>
      <c r="P201" s="19"/>
      <c r="Q201" s="19"/>
    </row>
    <row r="202" spans="15:17" ht="12.75">
      <c r="O202" s="3"/>
      <c r="P202" s="19"/>
      <c r="Q202" s="19"/>
    </row>
    <row r="203" spans="15:17" ht="12.75">
      <c r="O203" s="3"/>
      <c r="P203" s="19"/>
      <c r="Q203" s="19"/>
    </row>
    <row r="204" spans="15:17" ht="12.75">
      <c r="O204" s="3"/>
      <c r="P204" s="19"/>
      <c r="Q204" s="19"/>
    </row>
    <row r="205" spans="15:17" ht="12.75">
      <c r="O205" s="3"/>
      <c r="P205" s="19"/>
      <c r="Q205" s="19"/>
    </row>
    <row r="206" spans="15:17" ht="12.75">
      <c r="O206" s="3"/>
      <c r="P206" s="19"/>
      <c r="Q206" s="19"/>
    </row>
    <row r="207" spans="15:17" ht="12.75">
      <c r="O207" s="3"/>
      <c r="P207" s="19"/>
      <c r="Q207" s="19"/>
    </row>
    <row r="208" spans="15:17" ht="12.75">
      <c r="O208" s="3"/>
      <c r="P208" s="19"/>
      <c r="Q208" s="19"/>
    </row>
    <row r="209" spans="15:17" ht="12.75">
      <c r="O209" s="3"/>
      <c r="P209" s="19"/>
      <c r="Q209" s="19"/>
    </row>
    <row r="210" spans="15:17" ht="12.75">
      <c r="O210" s="3"/>
      <c r="P210" s="19"/>
      <c r="Q210" s="19"/>
    </row>
    <row r="211" spans="15:17" ht="12.75">
      <c r="O211" s="3"/>
      <c r="P211" s="19"/>
      <c r="Q211" s="19"/>
    </row>
    <row r="212" spans="15:17" ht="12.75">
      <c r="O212" s="3"/>
      <c r="P212" s="19"/>
      <c r="Q212" s="19"/>
    </row>
    <row r="213" spans="15:17" ht="12.75">
      <c r="O213" s="3"/>
      <c r="P213" s="19"/>
      <c r="Q213" s="19"/>
    </row>
    <row r="214" spans="15:17" ht="12.75">
      <c r="O214" s="3"/>
      <c r="P214" s="19"/>
      <c r="Q214" s="19"/>
    </row>
    <row r="215" spans="15:17" ht="12.75">
      <c r="O215" s="3"/>
      <c r="P215" s="19"/>
      <c r="Q215" s="19"/>
    </row>
    <row r="216" spans="15:17" ht="12.75">
      <c r="O216" s="3"/>
      <c r="P216" s="19"/>
      <c r="Q216" s="19"/>
    </row>
    <row r="217" spans="15:17" ht="12.75">
      <c r="O217" s="3"/>
      <c r="P217" s="19"/>
      <c r="Q217" s="19"/>
    </row>
    <row r="218" spans="15:17" ht="12.75">
      <c r="O218" s="3"/>
      <c r="P218" s="19"/>
      <c r="Q218" s="19"/>
    </row>
    <row r="219" spans="15:17" ht="12.75">
      <c r="O219" s="3"/>
      <c r="P219" s="19"/>
      <c r="Q219" s="19"/>
    </row>
    <row r="220" spans="15:17" ht="12.75">
      <c r="O220" s="3"/>
      <c r="P220" s="19"/>
      <c r="Q220" s="19"/>
    </row>
    <row r="221" spans="15:17" ht="12.75">
      <c r="O221" s="3"/>
      <c r="P221" s="19"/>
      <c r="Q221" s="19"/>
    </row>
    <row r="222" spans="15:17" ht="12.75">
      <c r="O222" s="3"/>
      <c r="P222" s="19"/>
      <c r="Q222" s="19"/>
    </row>
    <row r="223" spans="15:17" ht="12.75">
      <c r="O223" s="3"/>
      <c r="P223" s="19"/>
      <c r="Q223" s="19"/>
    </row>
    <row r="224" spans="15:17" ht="12.75">
      <c r="O224" s="3"/>
      <c r="P224" s="19"/>
      <c r="Q224" s="19"/>
    </row>
    <row r="225" spans="15:17" ht="12.75">
      <c r="O225" s="3"/>
      <c r="P225" s="19"/>
      <c r="Q225" s="19"/>
    </row>
    <row r="226" spans="15:17" ht="12.75">
      <c r="O226" s="3"/>
      <c r="P226" s="19"/>
      <c r="Q226" s="19"/>
    </row>
    <row r="227" spans="15:17" ht="12.75">
      <c r="O227" s="3"/>
      <c r="P227" s="19"/>
      <c r="Q227" s="19"/>
    </row>
    <row r="228" spans="15:17" ht="12.75">
      <c r="O228" s="3"/>
      <c r="P228" s="19"/>
      <c r="Q228" s="19"/>
    </row>
    <row r="229" spans="15:17" ht="12.75">
      <c r="O229" s="3"/>
      <c r="P229" s="19"/>
      <c r="Q229" s="19"/>
    </row>
    <row r="230" spans="15:17" ht="12.75">
      <c r="O230" s="3"/>
      <c r="P230" s="19"/>
      <c r="Q230" s="19"/>
    </row>
    <row r="231" spans="15:17" ht="12.75">
      <c r="O231" s="3"/>
      <c r="P231" s="19"/>
      <c r="Q231" s="19"/>
    </row>
    <row r="232" spans="15:17" ht="12.75">
      <c r="O232" s="3"/>
      <c r="P232" s="19"/>
      <c r="Q232" s="19"/>
    </row>
    <row r="233" spans="15:17" ht="12.75">
      <c r="O233" s="3"/>
      <c r="P233" s="19"/>
      <c r="Q233" s="19"/>
    </row>
    <row r="234" spans="15:17" ht="12.75">
      <c r="O234" s="3"/>
      <c r="P234" s="19"/>
      <c r="Q234" s="19"/>
    </row>
    <row r="235" spans="15:17" ht="12.75">
      <c r="O235" s="3"/>
      <c r="P235" s="19"/>
      <c r="Q235" s="19"/>
    </row>
    <row r="236" spans="15:17" ht="12.75">
      <c r="O236" s="3"/>
      <c r="P236" s="19"/>
      <c r="Q236" s="19"/>
    </row>
    <row r="237" spans="15:17" ht="12.75">
      <c r="O237" s="3"/>
      <c r="P237" s="19"/>
      <c r="Q237" s="19"/>
    </row>
    <row r="238" spans="15:17" ht="12.75">
      <c r="O238" s="3"/>
      <c r="P238" s="19"/>
      <c r="Q238" s="19"/>
    </row>
    <row r="239" spans="15:17" ht="12.75">
      <c r="O239" s="3"/>
      <c r="P239" s="19"/>
      <c r="Q239" s="19"/>
    </row>
    <row r="240" spans="15:17" ht="12.75">
      <c r="O240" s="3"/>
      <c r="P240" s="19"/>
      <c r="Q240" s="19"/>
    </row>
    <row r="241" spans="15:17" ht="12.75">
      <c r="O241" s="3"/>
      <c r="P241" s="19"/>
      <c r="Q241" s="19"/>
    </row>
    <row r="242" spans="15:17" ht="12.75">
      <c r="O242" s="3"/>
      <c r="P242" s="19"/>
      <c r="Q242" s="19"/>
    </row>
    <row r="243" spans="15:17" ht="12.75">
      <c r="O243" s="3"/>
      <c r="P243" s="19"/>
      <c r="Q243" s="19"/>
    </row>
    <row r="244" spans="15:17" ht="12.75">
      <c r="O244" s="3"/>
      <c r="P244" s="19"/>
      <c r="Q244" s="19"/>
    </row>
    <row r="245" spans="15:17" ht="12.75">
      <c r="O245" s="3"/>
      <c r="P245" s="19"/>
      <c r="Q245" s="19"/>
    </row>
    <row r="246" spans="15:17" ht="12.75">
      <c r="O246" s="3"/>
      <c r="P246" s="19"/>
      <c r="Q246" s="19"/>
    </row>
    <row r="247" spans="15:17" ht="12.75">
      <c r="O247" s="3"/>
      <c r="P247" s="19"/>
      <c r="Q247" s="19"/>
    </row>
    <row r="248" spans="15:17" ht="12.75">
      <c r="O248" s="3"/>
      <c r="P248" s="19"/>
      <c r="Q248" s="19"/>
    </row>
    <row r="249" spans="15:17" ht="12.75">
      <c r="O249" s="3"/>
      <c r="P249" s="19"/>
      <c r="Q249" s="19"/>
    </row>
    <row r="250" spans="15:17" ht="12.75">
      <c r="O250" s="3"/>
      <c r="P250" s="19"/>
      <c r="Q250" s="19"/>
    </row>
    <row r="251" spans="15:17" ht="12.75">
      <c r="O251" s="3"/>
      <c r="P251" s="19"/>
      <c r="Q251" s="19"/>
    </row>
    <row r="252" spans="15:17" ht="12.75">
      <c r="O252" s="3"/>
      <c r="P252" s="19"/>
      <c r="Q252" s="19"/>
    </row>
    <row r="253" spans="15:17" ht="12.75">
      <c r="O253" s="3"/>
      <c r="P253" s="19"/>
      <c r="Q253" s="19"/>
    </row>
    <row r="254" spans="15:17" ht="12.75">
      <c r="O254" s="3"/>
      <c r="P254" s="19"/>
      <c r="Q254" s="19"/>
    </row>
    <row r="255" spans="15:17" ht="12.75">
      <c r="O255" s="3"/>
      <c r="P255" s="19"/>
      <c r="Q255" s="19"/>
    </row>
    <row r="256" spans="15:17" ht="12.75">
      <c r="O256" s="3"/>
      <c r="P256" s="19"/>
      <c r="Q256" s="19"/>
    </row>
    <row r="257" spans="15:17" ht="12.75">
      <c r="O257" s="3"/>
      <c r="P257" s="19"/>
      <c r="Q257" s="19"/>
    </row>
    <row r="258" spans="15:17" ht="12.75">
      <c r="O258" s="3"/>
      <c r="P258" s="19"/>
      <c r="Q258" s="19"/>
    </row>
    <row r="259" spans="15:17" ht="12.75">
      <c r="O259" s="3"/>
      <c r="P259" s="19"/>
      <c r="Q259" s="19"/>
    </row>
    <row r="260" spans="15:17" ht="12.75">
      <c r="O260" s="3"/>
      <c r="P260" s="19"/>
      <c r="Q260" s="19"/>
    </row>
    <row r="261" spans="15:17" ht="12.75">
      <c r="O261" s="3"/>
      <c r="P261" s="19"/>
      <c r="Q261" s="19"/>
    </row>
    <row r="262" spans="15:17" ht="12.75">
      <c r="O262" s="3"/>
      <c r="P262" s="19"/>
      <c r="Q262" s="19"/>
    </row>
    <row r="263" spans="15:17" ht="12.75">
      <c r="O263" s="3"/>
      <c r="P263" s="19"/>
      <c r="Q263" s="19"/>
    </row>
    <row r="264" spans="15:17" ht="12.75">
      <c r="O264" s="3"/>
      <c r="P264" s="19"/>
      <c r="Q264" s="19"/>
    </row>
    <row r="265" spans="15:17" ht="12.75">
      <c r="O265" s="3"/>
      <c r="P265" s="19"/>
      <c r="Q265" s="19"/>
    </row>
    <row r="266" spans="15:17" ht="12.75">
      <c r="O266" s="3"/>
      <c r="P266" s="19"/>
      <c r="Q266" s="19"/>
    </row>
    <row r="267" spans="15:17" ht="12.75">
      <c r="O267" s="3"/>
      <c r="P267" s="19"/>
      <c r="Q267" s="19"/>
    </row>
    <row r="268" spans="15:17" ht="12.75">
      <c r="O268" s="3"/>
      <c r="P268" s="19"/>
      <c r="Q268" s="19"/>
    </row>
    <row r="269" spans="15:17" ht="12.75">
      <c r="O269" s="3"/>
      <c r="P269" s="19"/>
      <c r="Q269" s="19"/>
    </row>
    <row r="270" spans="15:17" ht="12.75">
      <c r="O270" s="3"/>
      <c r="P270" s="19"/>
      <c r="Q270" s="19"/>
    </row>
  </sheetData>
  <sheetProtection/>
  <mergeCells count="1">
    <mergeCell ref="Q3:T3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75" r:id="rId1"/>
  <colBreaks count="1" manualBreakCount="1">
    <brk id="15" max="65535" man="1"/>
  </colBreaks>
  <ignoredErrors>
    <ignoredError sqref="L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C14" sqref="C14"/>
    </sheetView>
  </sheetViews>
  <sheetFormatPr defaultColWidth="11.421875" defaultRowHeight="12.75"/>
  <sheetData>
    <row r="1" spans="1:8" ht="12.75">
      <c r="A1" t="s">
        <v>106</v>
      </c>
      <c r="B1" t="s">
        <v>107</v>
      </c>
      <c r="C1" t="s">
        <v>101</v>
      </c>
      <c r="D1" t="s">
        <v>102</v>
      </c>
      <c r="E1" t="s">
        <v>103</v>
      </c>
      <c r="F1" t="s">
        <v>104</v>
      </c>
      <c r="G1" t="s">
        <v>105</v>
      </c>
      <c r="H1" s="25" t="s">
        <v>100</v>
      </c>
    </row>
    <row r="2" spans="1:8" ht="12.75">
      <c r="A2">
        <v>116</v>
      </c>
      <c r="B2">
        <v>37</v>
      </c>
      <c r="C2">
        <v>78</v>
      </c>
      <c r="D2">
        <v>203</v>
      </c>
      <c r="E2">
        <v>409</v>
      </c>
      <c r="F2">
        <v>149</v>
      </c>
      <c r="G2">
        <v>20</v>
      </c>
      <c r="H2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Marit</dc:creator>
  <cp:keywords/>
  <dc:description/>
  <cp:lastModifiedBy>Eier</cp:lastModifiedBy>
  <cp:lastPrinted>2011-01-09T16:07:07Z</cp:lastPrinted>
  <dcterms:created xsi:type="dcterms:W3CDTF">2003-10-15T16:00:24Z</dcterms:created>
  <dcterms:modified xsi:type="dcterms:W3CDTF">2021-01-04T19:17:06Z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-1364844087</vt:i4>
  </property>
  <property fmtid="{D5CDD505-2E9C-101B-9397-08002B2CF9AE}" pid="3" name="_EmailSubject">
    <vt:lpwstr>div</vt:lpwstr>
  </property>
  <property fmtid="{D5CDD505-2E9C-101B-9397-08002B2CF9AE}" pid="4" name="_AuthorEmail">
    <vt:lpwstr>annemarit.tiller@lds.no</vt:lpwstr>
  </property>
  <property fmtid="{D5CDD505-2E9C-101B-9397-08002B2CF9AE}" pid="5" name="_AuthorEmailDisplayName">
    <vt:lpwstr>Anne Marit Tiller</vt:lpwstr>
  </property>
  <property fmtid="{D5CDD505-2E9C-101B-9397-08002B2CF9AE}" pid="6" name="_PreviousAdHocReviewCycleID">
    <vt:i4>-385894265</vt:i4>
  </property>
  <property fmtid="{D5CDD505-2E9C-101B-9397-08002B2CF9AE}" pid="7" name="_ReviewingToolsShownOnce">
    <vt:lpwstr/>
  </property>
</Properties>
</file>